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\arcadispw01\andrew.farmer\d0241389\"/>
    </mc:Choice>
  </mc:AlternateContent>
  <xr:revisionPtr revIDLastSave="0" documentId="13_ncr:1_{64F70D4A-967B-4F31-8092-ADABBF65927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4" i="1" l="1"/>
  <c r="M25" i="1"/>
  <c r="M68" i="1"/>
  <c r="AA321" i="1"/>
  <c r="AA260" i="1"/>
  <c r="AA248" i="1"/>
  <c r="AA247" i="1"/>
  <c r="AA242" i="1"/>
  <c r="AA181" i="1"/>
  <c r="AA169" i="1"/>
  <c r="AA168" i="1"/>
  <c r="AA163" i="1"/>
  <c r="AA102" i="1"/>
  <c r="AA90" i="1"/>
  <c r="AA89" i="1"/>
  <c r="AA84" i="1"/>
  <c r="AA23" i="1"/>
  <c r="AA11" i="1"/>
  <c r="AA10" i="1"/>
  <c r="M34" i="1"/>
  <c r="J35" i="1"/>
  <c r="J25" i="1"/>
  <c r="L84" i="1"/>
  <c r="K37" i="1"/>
  <c r="K33" i="1"/>
  <c r="K32" i="1"/>
  <c r="W84" i="1"/>
  <c r="J74" i="1"/>
  <c r="J321" i="1"/>
  <c r="J260" i="1"/>
  <c r="J248" i="1"/>
  <c r="J247" i="1"/>
  <c r="J242" i="1"/>
  <c r="J181" i="1"/>
  <c r="J169" i="1"/>
  <c r="J168" i="1"/>
  <c r="J163" i="1"/>
  <c r="J102" i="1"/>
  <c r="J90" i="1"/>
  <c r="J89" i="1"/>
  <c r="J23" i="1"/>
  <c r="J10" i="1"/>
  <c r="N84" i="1"/>
  <c r="N321" i="1"/>
  <c r="N260" i="1"/>
  <c r="N248" i="1"/>
  <c r="N247" i="1"/>
  <c r="N242" i="1"/>
  <c r="N181" i="1"/>
  <c r="N169" i="1"/>
  <c r="N168" i="1"/>
  <c r="N163" i="1"/>
  <c r="N102" i="1"/>
  <c r="N90" i="1"/>
  <c r="N89" i="1"/>
  <c r="N23" i="1"/>
  <c r="N11" i="1"/>
  <c r="N10" i="1"/>
  <c r="M321" i="1"/>
  <c r="M260" i="1"/>
  <c r="M248" i="1"/>
  <c r="M247" i="1"/>
  <c r="M242" i="1"/>
  <c r="M181" i="1"/>
  <c r="M169" i="1"/>
  <c r="M168" i="1"/>
  <c r="M163" i="1"/>
  <c r="M102" i="1"/>
  <c r="M90" i="1"/>
  <c r="M89" i="1"/>
  <c r="M23" i="1"/>
  <c r="M11" i="1"/>
  <c r="M10" i="1"/>
  <c r="O84" i="1"/>
  <c r="P84" i="1"/>
  <c r="Q84" i="1"/>
  <c r="R84" i="1"/>
  <c r="S84" i="1"/>
  <c r="T84" i="1"/>
  <c r="U84" i="1"/>
  <c r="V84" i="1"/>
  <c r="I84" i="1"/>
  <c r="O321" i="1"/>
  <c r="O260" i="1"/>
  <c r="O248" i="1"/>
  <c r="O247" i="1"/>
  <c r="O242" i="1"/>
  <c r="O181" i="1"/>
  <c r="O169" i="1"/>
  <c r="O168" i="1"/>
  <c r="O163" i="1"/>
  <c r="O102" i="1"/>
  <c r="O90" i="1"/>
  <c r="O89" i="1"/>
  <c r="O23" i="1"/>
  <c r="O11" i="1"/>
  <c r="O10" i="1"/>
  <c r="P321" i="1"/>
  <c r="P260" i="1"/>
  <c r="P248" i="1"/>
  <c r="P247" i="1"/>
  <c r="P242" i="1"/>
  <c r="P181" i="1"/>
  <c r="P169" i="1"/>
  <c r="P168" i="1"/>
  <c r="P163" i="1"/>
  <c r="P102" i="1"/>
  <c r="P90" i="1"/>
  <c r="P89" i="1"/>
  <c r="P23" i="1"/>
  <c r="P11" i="1"/>
  <c r="P10" i="1"/>
  <c r="K31" i="1"/>
  <c r="K29" i="1"/>
  <c r="K28" i="1"/>
  <c r="K27" i="1"/>
  <c r="K67" i="1"/>
  <c r="K26" i="1"/>
  <c r="J84" i="1" l="1"/>
  <c r="K84" i="1"/>
  <c r="AC248" i="1"/>
  <c r="AB248" i="1"/>
  <c r="Z248" i="1"/>
  <c r="Y248" i="1"/>
  <c r="X248" i="1"/>
  <c r="W248" i="1"/>
  <c r="V248" i="1"/>
  <c r="U248" i="1"/>
  <c r="T248" i="1"/>
  <c r="S248" i="1"/>
  <c r="R248" i="1"/>
  <c r="Q248" i="1"/>
  <c r="L248" i="1"/>
  <c r="K248" i="1"/>
  <c r="I248" i="1"/>
  <c r="AC169" i="1"/>
  <c r="AB169" i="1"/>
  <c r="Z169" i="1"/>
  <c r="Y169" i="1"/>
  <c r="X169" i="1"/>
  <c r="W169" i="1"/>
  <c r="V169" i="1"/>
  <c r="U169" i="1"/>
  <c r="T169" i="1"/>
  <c r="S169" i="1"/>
  <c r="R169" i="1"/>
  <c r="Q169" i="1"/>
  <c r="L169" i="1"/>
  <c r="K169" i="1"/>
  <c r="I169" i="1"/>
  <c r="AC90" i="1"/>
  <c r="AB90" i="1"/>
  <c r="Z90" i="1"/>
  <c r="Y90" i="1"/>
  <c r="X90" i="1"/>
  <c r="W90" i="1"/>
  <c r="V90" i="1"/>
  <c r="U90" i="1"/>
  <c r="T90" i="1"/>
  <c r="S90" i="1"/>
  <c r="R90" i="1"/>
  <c r="Q90" i="1"/>
  <c r="L90" i="1"/>
  <c r="K90" i="1"/>
  <c r="I90" i="1"/>
  <c r="AC11" i="1"/>
  <c r="AB11" i="1"/>
  <c r="Z11" i="1"/>
  <c r="Y11" i="1"/>
  <c r="X11" i="1"/>
  <c r="W11" i="1"/>
  <c r="V11" i="1"/>
  <c r="U11" i="1"/>
  <c r="T11" i="1"/>
  <c r="S11" i="1"/>
  <c r="R11" i="1"/>
  <c r="Q11" i="1"/>
  <c r="L11" i="1"/>
  <c r="K11" i="1"/>
  <c r="AB321" i="1"/>
  <c r="Z321" i="1"/>
  <c r="Y321" i="1"/>
  <c r="X321" i="1"/>
  <c r="W321" i="1"/>
  <c r="V321" i="1"/>
  <c r="U321" i="1"/>
  <c r="T321" i="1"/>
  <c r="S321" i="1"/>
  <c r="R321" i="1"/>
  <c r="Q321" i="1"/>
  <c r="L321" i="1"/>
  <c r="K321" i="1"/>
  <c r="I321" i="1"/>
  <c r="AC242" i="1"/>
  <c r="AB242" i="1"/>
  <c r="Z242" i="1"/>
  <c r="Y242" i="1"/>
  <c r="X242" i="1"/>
  <c r="W242" i="1"/>
  <c r="V242" i="1"/>
  <c r="U242" i="1"/>
  <c r="T242" i="1"/>
  <c r="S242" i="1"/>
  <c r="R242" i="1"/>
  <c r="Q242" i="1"/>
  <c r="L242" i="1"/>
  <c r="K242" i="1"/>
  <c r="I242" i="1"/>
  <c r="AC163" i="1"/>
  <c r="AB163" i="1"/>
  <c r="Z163" i="1"/>
  <c r="Y163" i="1"/>
  <c r="X163" i="1"/>
  <c r="W163" i="1"/>
  <c r="V163" i="1"/>
  <c r="U163" i="1"/>
  <c r="T163" i="1"/>
  <c r="S163" i="1"/>
  <c r="R163" i="1"/>
  <c r="Q163" i="1"/>
  <c r="L163" i="1"/>
  <c r="K163" i="1"/>
  <c r="I163" i="1"/>
  <c r="AC84" i="1"/>
  <c r="AB84" i="1"/>
  <c r="Z84" i="1"/>
  <c r="Y84" i="1"/>
  <c r="X84" i="1"/>
  <c r="D244" i="1" l="1"/>
  <c r="D165" i="1"/>
  <c r="D86" i="1"/>
  <c r="D7" i="1" l="1"/>
  <c r="L260" i="1"/>
  <c r="Q260" i="1"/>
  <c r="R260" i="1"/>
  <c r="S260" i="1"/>
  <c r="T260" i="1"/>
  <c r="U260" i="1"/>
  <c r="V260" i="1"/>
  <c r="W260" i="1"/>
  <c r="X260" i="1"/>
  <c r="Y260" i="1"/>
  <c r="Z260" i="1"/>
  <c r="AB260" i="1"/>
  <c r="AC260" i="1"/>
  <c r="AC321" i="1" s="1"/>
  <c r="K260" i="1"/>
  <c r="I260" i="1"/>
  <c r="L181" i="1"/>
  <c r="Q181" i="1"/>
  <c r="R181" i="1"/>
  <c r="S181" i="1"/>
  <c r="T181" i="1"/>
  <c r="U181" i="1"/>
  <c r="V181" i="1"/>
  <c r="W181" i="1"/>
  <c r="X181" i="1"/>
  <c r="Y181" i="1"/>
  <c r="Z181" i="1"/>
  <c r="AB181" i="1"/>
  <c r="AC181" i="1"/>
  <c r="K181" i="1"/>
  <c r="I181" i="1"/>
  <c r="L102" i="1"/>
  <c r="Q102" i="1"/>
  <c r="R102" i="1"/>
  <c r="S102" i="1"/>
  <c r="T102" i="1"/>
  <c r="U102" i="1"/>
  <c r="V102" i="1"/>
  <c r="W102" i="1"/>
  <c r="X102" i="1"/>
  <c r="Y102" i="1"/>
  <c r="Z102" i="1"/>
  <c r="AB102" i="1"/>
  <c r="AC102" i="1"/>
  <c r="K102" i="1"/>
  <c r="I102" i="1"/>
  <c r="L23" i="1"/>
  <c r="Q23" i="1"/>
  <c r="R23" i="1"/>
  <c r="S23" i="1"/>
  <c r="T23" i="1"/>
  <c r="U23" i="1"/>
  <c r="V23" i="1"/>
  <c r="W23" i="1"/>
  <c r="X23" i="1"/>
  <c r="Y23" i="1"/>
  <c r="Z23" i="1"/>
  <c r="AB23" i="1"/>
  <c r="AC23" i="1"/>
  <c r="K23" i="1"/>
  <c r="I23" i="1"/>
  <c r="AC247" i="1" l="1"/>
  <c r="AB247" i="1"/>
  <c r="Z247" i="1"/>
  <c r="Y247" i="1"/>
  <c r="X247" i="1"/>
  <c r="W247" i="1"/>
  <c r="V247" i="1"/>
  <c r="U247" i="1"/>
  <c r="T247" i="1"/>
  <c r="S247" i="1"/>
  <c r="R247" i="1"/>
  <c r="Q247" i="1"/>
  <c r="L247" i="1"/>
  <c r="K247" i="1"/>
  <c r="I247" i="1"/>
  <c r="AC168" i="1"/>
  <c r="AB168" i="1"/>
  <c r="Z168" i="1"/>
  <c r="Y168" i="1"/>
  <c r="X168" i="1"/>
  <c r="W168" i="1"/>
  <c r="V168" i="1"/>
  <c r="U168" i="1"/>
  <c r="T168" i="1"/>
  <c r="S168" i="1"/>
  <c r="R168" i="1"/>
  <c r="Q168" i="1"/>
  <c r="L168" i="1"/>
  <c r="K168" i="1"/>
  <c r="I168" i="1"/>
  <c r="AC89" i="1"/>
  <c r="AB89" i="1"/>
  <c r="Z89" i="1"/>
  <c r="Y89" i="1"/>
  <c r="X89" i="1"/>
  <c r="W89" i="1"/>
  <c r="V89" i="1"/>
  <c r="U89" i="1"/>
  <c r="T89" i="1"/>
  <c r="S89" i="1"/>
  <c r="R89" i="1"/>
  <c r="Q89" i="1"/>
  <c r="L89" i="1"/>
  <c r="K89" i="1"/>
  <c r="I89" i="1"/>
  <c r="K10" i="1" l="1"/>
  <c r="L10" i="1"/>
  <c r="Q10" i="1"/>
  <c r="R10" i="1"/>
  <c r="S10" i="1"/>
  <c r="T10" i="1"/>
  <c r="U10" i="1"/>
  <c r="V10" i="1"/>
  <c r="W10" i="1"/>
  <c r="X10" i="1"/>
  <c r="Y10" i="1"/>
  <c r="Z10" i="1"/>
  <c r="AB10" i="1"/>
  <c r="AC10" i="1"/>
  <c r="I10" i="1" l="1"/>
</calcChain>
</file>

<file path=xl/sharedStrings.xml><?xml version="1.0" encoding="utf-8"?>
<sst xmlns="http://schemas.openxmlformats.org/spreadsheetml/2006/main" count="195" uniqueCount="83">
  <si>
    <t>STATION TO STATION</t>
  </si>
  <si>
    <t xml:space="preserve">TOTALS CARRIED TO GENERAL SUMMARY  </t>
  </si>
  <si>
    <t>ENTER ITEM CODE (FOR EXAMPLE: 201E11000) AND ADDITIONAL DESCRIPTION INTO THE BLUE CELLS</t>
  </si>
  <si>
    <t>DO NOT ENTER ANY DATA INTO THE ITEM NUMBER, ITEM DESCRIPTION &amp; ITEM UNITS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</si>
  <si>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</si>
  <si>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</si>
  <si>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</si>
  <si>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</si>
  <si>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</si>
  <si>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</si>
  <si>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</si>
  <si>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</si>
  <si>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REF
NO.</t>
  </si>
  <si>
    <t>SHEET
NO.</t>
  </si>
  <si>
    <t>&lt;--- ENTER STARTING SHEET NUMBER</t>
  </si>
  <si>
    <t>SIDE</t>
  </si>
  <si>
    <t>CL ACCESS ROAD</t>
  </si>
  <si>
    <t>D-1</t>
  </si>
  <si>
    <t>LT</t>
  </si>
  <si>
    <t>$GP011$</t>
  </si>
  <si>
    <t>611E98504</t>
  </si>
  <si>
    <t>611E05900</t>
  </si>
  <si>
    <t>, 707.33</t>
  </si>
  <si>
    <t>D-2</t>
  </si>
  <si>
    <t>611E98470</t>
  </si>
  <si>
    <t>611E07400</t>
  </si>
  <si>
    <t>CL PARKING LOT</t>
  </si>
  <si>
    <t>HW-1</t>
  </si>
  <si>
    <t>$GP001$</t>
  </si>
  <si>
    <t>601E32204</t>
  </si>
  <si>
    <t>602E20000</t>
  </si>
  <si>
    <t>E-1</t>
  </si>
  <si>
    <t>RT</t>
  </si>
  <si>
    <t>E-2</t>
  </si>
  <si>
    <t>E-3</t>
  </si>
  <si>
    <t>E-4</t>
  </si>
  <si>
    <t>E-5</t>
  </si>
  <si>
    <t>D-3</t>
  </si>
  <si>
    <t>611E04400</t>
  </si>
  <si>
    <t>D-4</t>
  </si>
  <si>
    <t>611E99574</t>
  </si>
  <si>
    <t>611E04600</t>
  </si>
  <si>
    <t>RD-1</t>
  </si>
  <si>
    <t>202E35100</t>
  </si>
  <si>
    <t>PIPE REMOVED, 24" DIAMETER AND UNDER</t>
  </si>
  <si>
    <t>605E14000</t>
  </si>
  <si>
    <t>611E00510</t>
  </si>
  <si>
    <t>UD-3</t>
  </si>
  <si>
    <t>UD-4</t>
  </si>
  <si>
    <t>UD-5</t>
  </si>
  <si>
    <t>UD-2</t>
  </si>
  <si>
    <t>UD-1</t>
  </si>
  <si>
    <t>$GP012$</t>
  </si>
  <si>
    <t>611E99710</t>
  </si>
  <si>
    <t>601E21050</t>
  </si>
  <si>
    <t>TIED CONCRETE BLOCK MAT WITH TYPE 1 UNDERLAYMENT</t>
  </si>
  <si>
    <t>RD-2</t>
  </si>
  <si>
    <t>E-6</t>
  </si>
  <si>
    <t>E-7</t>
  </si>
  <si>
    <t>E-8</t>
  </si>
  <si>
    <t>UD-6</t>
  </si>
  <si>
    <t>UD-7</t>
  </si>
  <si>
    <t>$XG101$</t>
  </si>
  <si>
    <t>UD-8</t>
  </si>
  <si>
    <t>UD-9</t>
  </si>
  <si>
    <t>UD-10</t>
  </si>
  <si>
    <t>UD-11</t>
  </si>
  <si>
    <t>UD-12</t>
  </si>
  <si>
    <t>UD-13</t>
  </si>
  <si>
    <t>UD-14</t>
  </si>
  <si>
    <t>UD-15</t>
  </si>
  <si>
    <t>UD-16</t>
  </si>
  <si>
    <t>UD-17</t>
  </si>
  <si>
    <t>UD-18</t>
  </si>
  <si>
    <t>UD-19</t>
  </si>
  <si>
    <t>UD-20</t>
  </si>
  <si>
    <t>UD-21</t>
  </si>
  <si>
    <t>UD-22</t>
  </si>
  <si>
    <t>UD-23</t>
  </si>
  <si>
    <t>UD-24</t>
  </si>
  <si>
    <t>UD-25</t>
  </si>
  <si>
    <t>UD-26</t>
  </si>
  <si>
    <t>UD-27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</si>
</sst>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1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3" xfId="0" applyFont="1" applyBorder="1" applyAlignment="1">
      <alignment vertical="center"/>
    </xf>
    <xf numFmtId="0" fontId="4" fillId="5" borderId="27" xfId="0" applyFont="1" applyFill="1" applyBorder="1" applyAlignment="1" applyProtection="1">
      <alignment vertical="center"/>
      <protection locked="0"/>
    </xf>
    <xf numFmtId="0" fontId="4" fillId="5" borderId="25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23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3" xfId="0" applyFont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165" fontId="4" fillId="0" borderId="33" xfId="0" applyNumberFormat="1" applyFont="1" applyBorder="1" applyAlignment="1" applyProtection="1">
      <alignment horizontal="center" vertical="center"/>
      <protection locked="0"/>
    </xf>
    <xf numFmtId="165" fontId="4" fillId="0" borderId="29" xfId="0" applyNumberFormat="1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165" fontId="4" fillId="0" borderId="34" xfId="0" applyNumberFormat="1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1" applyFont="1" applyFill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0" xfId="1" applyFont="1" applyFill="1" applyAlignment="1" applyProtection="1">
      <alignment vertical="center"/>
    </xf>
    <xf numFmtId="166" fontId="2" fillId="0" borderId="0" xfId="0" applyNumberFormat="1" applyFont="1" applyAlignment="1">
      <alignment horizontal="center" vertical="center"/>
    </xf>
    <xf numFmtId="49" fontId="4" fillId="0" borderId="0" xfId="0" applyNumberFormat="1" applyFont="1" applyAlignment="1" applyProtection="1">
      <alignment horizontal="center" vertical="center"/>
      <protection locked="0"/>
    </xf>
    <xf numFmtId="11" fontId="4" fillId="0" borderId="12" xfId="0" applyNumberFormat="1" applyFont="1" applyBorder="1" applyAlignment="1" applyProtection="1">
      <alignment horizontal="center" vertical="center" shrinkToFit="1"/>
      <protection locked="0"/>
    </xf>
    <xf numFmtId="1" fontId="4" fillId="0" borderId="7" xfId="0" applyNumberFormat="1" applyFont="1" applyBorder="1" applyAlignment="1">
      <alignment horizontal="center" vertical="center"/>
    </xf>
    <xf numFmtId="168" fontId="4" fillId="0" borderId="5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83</xdr:row>
      <xdr:rowOff>0</xdr:rowOff>
    </xdr:from>
    <xdr:to>
      <xdr:col>29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321"/>
  <sheetViews>
    <sheetView showGridLines="0" tabSelected="1" zoomScale="90" zoomScaleNormal="90" workbookViewId="0">
      <pane ySplit="23" topLeftCell="A24" activePane="bottomLeft" state="frozen"/>
      <selection pane="bottomLeft" activeCell="G75" sqref="G75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8.5703125" style="5" customWidth="1"/>
    <col min="6" max="7" width="12.7109375" style="5" customWidth="1"/>
    <col min="8" max="8" width="12" style="5" customWidth="1"/>
    <col min="9" max="9" width="10" style="6" customWidth="1"/>
    <col min="10" max="29" width="10" style="5" customWidth="1"/>
    <col min="30" max="30" width="2.7109375" style="5" customWidth="1"/>
    <col min="31" max="16384" width="9.140625" style="5"/>
  </cols>
  <sheetData>
    <row r="1" spans="1:36" ht="12.75" customHeight="1" x14ac:dyDescent="0.2">
      <c r="A1" s="5">
        <v>1</v>
      </c>
      <c r="D1" s="2"/>
      <c r="E1" s="2"/>
      <c r="F1" s="3"/>
      <c r="G1" s="2" t="s">
        <v>11</v>
      </c>
      <c r="H1" s="2" t="s">
        <v>11</v>
      </c>
      <c r="I1" s="1"/>
      <c r="J1" s="44"/>
      <c r="K1" s="44"/>
      <c r="L1" s="45"/>
      <c r="M1" s="44"/>
      <c r="N1" s="44"/>
      <c r="O1" s="44"/>
      <c r="P1" s="44"/>
      <c r="Q1" s="44"/>
      <c r="R1" s="44"/>
      <c r="S1" s="45"/>
      <c r="T1" s="45"/>
      <c r="U1" s="45"/>
      <c r="V1" s="45"/>
      <c r="W1" s="45"/>
      <c r="X1" s="1"/>
      <c r="Y1" s="1"/>
      <c r="Z1" s="20"/>
      <c r="AA1" s="20"/>
      <c r="AB1" s="20"/>
      <c r="AC1" s="20"/>
    </row>
    <row r="2" spans="1:36" ht="12.75" customHeight="1" x14ac:dyDescent="0.2">
      <c r="D2" s="2"/>
      <c r="E2" s="2"/>
      <c r="F2" s="3"/>
      <c r="G2" s="2" t="s">
        <v>3</v>
      </c>
      <c r="H2" s="2" t="s">
        <v>3</v>
      </c>
      <c r="I2" s="1"/>
      <c r="J2" s="44"/>
      <c r="K2" s="44"/>
      <c r="L2" s="45"/>
      <c r="M2" s="44"/>
      <c r="N2" s="44"/>
      <c r="O2" s="44"/>
      <c r="P2" s="44"/>
      <c r="Q2" s="44"/>
      <c r="R2" s="44"/>
      <c r="S2" s="45"/>
      <c r="T2" s="45"/>
      <c r="U2" s="45"/>
      <c r="V2" s="45"/>
      <c r="W2" s="45"/>
      <c r="X2" s="1"/>
      <c r="Y2" s="1"/>
      <c r="Z2" s="20"/>
      <c r="AA2" s="20"/>
      <c r="AB2" s="20"/>
      <c r="AC2" s="20"/>
    </row>
    <row r="3" spans="1:36" ht="12.75" customHeight="1" x14ac:dyDescent="0.2">
      <c r="D3" s="2"/>
      <c r="E3" s="3"/>
      <c r="F3" s="3"/>
      <c r="G3" s="2" t="s">
        <v>2</v>
      </c>
      <c r="H3" s="2" t="s">
        <v>2</v>
      </c>
      <c r="I3" s="1"/>
      <c r="J3" s="44"/>
      <c r="K3" s="44"/>
      <c r="L3" s="46"/>
      <c r="M3" s="44"/>
      <c r="N3" s="44"/>
      <c r="O3" s="44"/>
      <c r="P3" s="44"/>
      <c r="Q3" s="44"/>
      <c r="R3" s="44"/>
      <c r="S3" s="46"/>
      <c r="T3" s="46"/>
      <c r="U3" s="46"/>
      <c r="V3" s="46"/>
      <c r="W3" s="46"/>
      <c r="X3" s="1"/>
      <c r="Y3" s="1"/>
      <c r="Z3" s="20"/>
      <c r="AA3" s="20"/>
      <c r="AB3" s="20"/>
      <c r="AC3" s="20"/>
    </row>
    <row r="4" spans="1:36" ht="12.75" customHeight="1" x14ac:dyDescent="0.2">
      <c r="D4" s="2"/>
      <c r="E4" s="3"/>
      <c r="F4" s="4"/>
      <c r="G4" s="2" t="s">
        <v>9</v>
      </c>
      <c r="H4" s="2" t="s">
        <v>9</v>
      </c>
      <c r="I4" s="1"/>
      <c r="J4" s="44"/>
      <c r="K4" s="44"/>
      <c r="L4" s="46"/>
      <c r="M4" s="44"/>
      <c r="N4" s="44"/>
      <c r="O4" s="44"/>
      <c r="P4" s="44"/>
      <c r="Q4" s="44"/>
      <c r="R4" s="44"/>
      <c r="S4" s="46"/>
      <c r="T4" s="46"/>
      <c r="U4" s="46"/>
      <c r="V4" s="46"/>
      <c r="W4" s="46"/>
      <c r="X4" s="1"/>
      <c r="Y4" s="1"/>
      <c r="Z4" s="20"/>
      <c r="AA4" s="20"/>
      <c r="AB4" s="20"/>
      <c r="AC4" s="20"/>
    </row>
    <row r="5" spans="1:36" ht="12.75" customHeight="1" x14ac:dyDescent="0.2">
      <c r="D5" s="2"/>
      <c r="E5" s="3"/>
      <c r="F5" s="4"/>
      <c r="G5" s="2" t="s">
        <v>10</v>
      </c>
      <c r="H5" s="2" t="s">
        <v>10</v>
      </c>
      <c r="I5" s="4"/>
      <c r="J5" s="47"/>
      <c r="K5" s="48"/>
      <c r="L5" s="48"/>
      <c r="M5" s="47"/>
      <c r="N5" s="47"/>
      <c r="O5" s="44"/>
      <c r="P5" s="47"/>
      <c r="Q5" s="48"/>
      <c r="R5" s="48"/>
      <c r="S5" s="48"/>
      <c r="T5" s="48"/>
      <c r="U5" s="48"/>
      <c r="V5" s="48"/>
      <c r="W5" s="48"/>
      <c r="X5" s="1"/>
      <c r="Y5" s="19"/>
      <c r="Z5" s="20"/>
      <c r="AA5" s="20"/>
      <c r="AB5" s="20"/>
      <c r="AC5" s="20"/>
    </row>
    <row r="6" spans="1:36" ht="12.75" customHeight="1" thickBot="1" x14ac:dyDescent="0.25"/>
    <row r="7" spans="1:36" ht="12.75" customHeight="1" thickBot="1" x14ac:dyDescent="0.25">
      <c r="B7" s="22" t="s">
        <v>6</v>
      </c>
      <c r="D7" s="73" t="str">
        <f>"SUBSUMMARY SHEET " &amp; B8</f>
        <v xml:space="preserve">SUBSUMMARY SHEET 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E7" s="27">
        <v>1</v>
      </c>
      <c r="AF7" s="28" t="s">
        <v>14</v>
      </c>
      <c r="AG7" s="29"/>
      <c r="AH7" s="29"/>
      <c r="AI7" s="29"/>
      <c r="AJ7" s="29"/>
    </row>
    <row r="8" spans="1:36" ht="12.75" customHeight="1" thickBot="1" x14ac:dyDescent="0.25">
      <c r="B8" s="26"/>
      <c r="D8" s="71" t="s">
        <v>4</v>
      </c>
      <c r="E8" s="71"/>
      <c r="F8" s="71"/>
      <c r="G8" s="71"/>
      <c r="H8" s="29"/>
      <c r="I8" s="21" t="s">
        <v>43</v>
      </c>
      <c r="J8" s="49" t="s">
        <v>54</v>
      </c>
      <c r="K8" s="49" t="s">
        <v>29</v>
      </c>
      <c r="L8" s="49" t="s">
        <v>30</v>
      </c>
      <c r="M8" s="49" t="s">
        <v>45</v>
      </c>
      <c r="N8" s="49" t="s">
        <v>46</v>
      </c>
      <c r="O8" s="49" t="s">
        <v>38</v>
      </c>
      <c r="P8" s="49" t="s">
        <v>41</v>
      </c>
      <c r="Q8" s="49" t="s">
        <v>21</v>
      </c>
      <c r="R8" s="49" t="s">
        <v>21</v>
      </c>
      <c r="S8" s="49" t="s">
        <v>25</v>
      </c>
      <c r="T8" s="49" t="s">
        <v>24</v>
      </c>
      <c r="U8" s="49" t="s">
        <v>20</v>
      </c>
      <c r="V8" s="49" t="s">
        <v>40</v>
      </c>
      <c r="W8" s="49" t="s">
        <v>53</v>
      </c>
      <c r="X8" s="21"/>
      <c r="Y8" s="21"/>
      <c r="Z8" s="21"/>
      <c r="AA8" s="21"/>
      <c r="AB8" s="21"/>
      <c r="AC8" s="21"/>
    </row>
    <row r="9" spans="1:36" ht="12.75" customHeight="1" thickBot="1" x14ac:dyDescent="0.25">
      <c r="D9" s="56" t="s">
        <v>5</v>
      </c>
      <c r="E9" s="56"/>
      <c r="F9" s="56"/>
      <c r="G9" s="56"/>
      <c r="H9" s="31"/>
      <c r="I9" s="18"/>
      <c r="J9" s="50"/>
      <c r="K9" s="50"/>
      <c r="L9" s="50"/>
      <c r="M9" s="50"/>
      <c r="N9" s="50"/>
      <c r="O9" s="50" t="s">
        <v>22</v>
      </c>
      <c r="P9" s="50"/>
      <c r="Q9" s="50"/>
      <c r="R9" s="50" t="s">
        <v>22</v>
      </c>
      <c r="S9" s="50"/>
      <c r="T9" s="50"/>
      <c r="U9" s="50"/>
      <c r="V9" s="50"/>
      <c r="W9" s="50"/>
      <c r="X9" s="18"/>
      <c r="Y9" s="18"/>
      <c r="Z9" s="18"/>
      <c r="AA9" s="18"/>
      <c r="AB9" s="18"/>
      <c r="AC9" s="18"/>
    </row>
    <row r="10" spans="1:36" ht="12.75" customHeight="1" x14ac:dyDescent="0.2">
      <c r="B10" s="79" t="s">
        <v>7</v>
      </c>
      <c r="D10" s="57" t="s">
        <v>12</v>
      </c>
      <c r="E10" s="57" t="s">
        <v>13</v>
      </c>
      <c r="F10" s="60" t="s">
        <v>0</v>
      </c>
      <c r="G10" s="74"/>
      <c r="H10" s="57" t="s">
        <v>15</v>
      </c>
      <c r="I10" s="7" t="str">
        <f t="shared" ref="I10:AC10" si="0">IF(OR(TRIM(I8)=0,TRIM(I8)=""),"",IF(IFERROR(TRIM(INDEX(QryItemNamed,MATCH(TRIM(I8),ITEM,0),2)),"")="Y","SPECIAL",LEFT(IFERROR(TRIM(INDEX(ITEM,MATCH(TRIM(I8),ITEM,0))),""),3)))</f>
        <v>202</v>
      </c>
      <c r="J10" s="8" t="str">
        <f t="shared" ref="J10" si="1">IF(OR(TRIM(J8)=0,TRIM(J8)=""),"",IF(IFERROR(TRIM(INDEX(QryItemNamed,MATCH(TRIM(J8),ITEM,0),2)),"")="Y","SPECIAL",LEFT(IFERROR(TRIM(INDEX(ITEM,MATCH(TRIM(J8),ITEM,0))),""),3)))</f>
        <v>601</v>
      </c>
      <c r="K10" s="8" t="str">
        <f t="shared" si="0"/>
        <v>601</v>
      </c>
      <c r="L10" s="8" t="str">
        <f t="shared" si="0"/>
        <v>602</v>
      </c>
      <c r="M10" s="8" t="str">
        <f t="shared" ref="M10:N10" si="2">IF(OR(TRIM(M8)=0,TRIM(M8)=""),"",IF(IFERROR(TRIM(INDEX(QryItemNamed,MATCH(TRIM(M8),ITEM,0),2)),"")="Y","SPECIAL",LEFT(IFERROR(TRIM(INDEX(ITEM,MATCH(TRIM(M8),ITEM,0))),""),3)))</f>
        <v>605</v>
      </c>
      <c r="N10" s="8" t="str">
        <f t="shared" si="2"/>
        <v>611</v>
      </c>
      <c r="O10" s="8" t="str">
        <f t="shared" ref="O10" si="3">IF(OR(TRIM(O8)=0,TRIM(O8)=""),"",IF(IFERROR(TRIM(INDEX(QryItemNamed,MATCH(TRIM(O8),ITEM,0),2)),"")="Y","SPECIAL",LEFT(IFERROR(TRIM(INDEX(ITEM,MATCH(TRIM(O8),ITEM,0))),""),3)))</f>
        <v>611</v>
      </c>
      <c r="P10" s="8" t="str">
        <f t="shared" ref="P10" si="4">IF(OR(TRIM(P8)=0,TRIM(P8)=""),"",IF(IFERROR(TRIM(INDEX(QryItemNamed,MATCH(TRIM(P8),ITEM,0),2)),"")="Y","SPECIAL",LEFT(IFERROR(TRIM(INDEX(ITEM,MATCH(TRIM(P8),ITEM,0))),""),3)))</f>
        <v>611</v>
      </c>
      <c r="Q10" s="8" t="str">
        <f t="shared" si="0"/>
        <v>611</v>
      </c>
      <c r="R10" s="8" t="str">
        <f t="shared" si="0"/>
        <v>611</v>
      </c>
      <c r="S10" s="8" t="str">
        <f t="shared" si="0"/>
        <v>611</v>
      </c>
      <c r="T10" s="8" t="str">
        <f t="shared" si="0"/>
        <v>611</v>
      </c>
      <c r="U10" s="8" t="str">
        <f t="shared" si="0"/>
        <v>611</v>
      </c>
      <c r="V10" s="8" t="str">
        <f t="shared" si="0"/>
        <v>611</v>
      </c>
      <c r="W10" s="8" t="str">
        <f t="shared" si="0"/>
        <v>611</v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ref="AA10" si="5">IF(OR(TRIM(AA8)=0,TRIM(AA8)=""),"",IF(IFERROR(TRIM(INDEX(QryItemNamed,MATCH(TRIM(AA8),ITEM,0),2)),"")="Y","SPECIAL",LEFT(IFERROR(TRIM(INDEX(ITEM,MATCH(TRIM(AA8),ITEM,0))),""),3)))</f>
        <v/>
      </c>
      <c r="AB10" s="8" t="str">
        <f t="shared" si="0"/>
        <v/>
      </c>
      <c r="AC10" s="8" t="str">
        <f t="shared" si="0"/>
        <v/>
      </c>
    </row>
    <row r="11" spans="1:36" ht="12.75" customHeight="1" x14ac:dyDescent="0.2">
      <c r="B11" s="80"/>
      <c r="D11" s="58"/>
      <c r="E11" s="58"/>
      <c r="F11" s="62"/>
      <c r="G11" s="75"/>
      <c r="H11" s="58"/>
      <c r="I11" s="66" t="s">
        <v>44</v>
      </c>
      <c r="J11" s="67" t="s">
        <v>55</v>
      </c>
      <c r="K11" s="67" t="str">
        <f t="shared" ref="K11:AC11" si="6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ROCK CHANNEL PROTECTION, TYPE C WITH GEOTEXTILE FABRIC</v>
      </c>
      <c r="L11" s="67" t="str">
        <f t="shared" si="6"/>
        <v>CONCRETE MASONRY</v>
      </c>
      <c r="M11" s="67" t="str">
        <f t="shared" ref="M11:N11" si="7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>6" BASE PIPE UNDERDRAINS</v>
      </c>
      <c r="N11" s="67" t="str">
        <f t="shared" si="7"/>
        <v>6" CONDUIT, TYPE F FOR UNDERDRAIN OUTLETS</v>
      </c>
      <c r="O11" s="67" t="str">
        <f t="shared" ref="O11" si="8">IF(OR(TRIM(O8)=0,TRIM(O8)=""),IF(O9="","",O9),IF(IFERROR(TRIM(INDEX(QryItemNamed,MATCH(TRIM(O8),ITEM,0),2)),"")="Y",TRIM(RIGHT(IFERROR(TRIM(INDEX(QryItemNamed,MATCH(TRIM(O8),ITEM,0),4)),"123456789012"),LEN(IFERROR(TRIM(INDEX(QryItemNamed,MATCH(TRIM(O8),ITEM,0),4)),"123456789012"))-9))&amp;O9,IFERROR(TRIM(INDEX(QryItemNamed,MATCH(TRIM(O8),ITEM,0),4))&amp;O9,"ITEM CODE DOES NOT EXIST IN ITEM MASTER")))</f>
        <v>12" CONDUIT, TYPE B, 707.33</v>
      </c>
      <c r="P11" s="67" t="str">
        <f t="shared" ref="P11" si="9">IF(OR(TRIM(P8)=0,TRIM(P8)=""),IF(P9="","",P9),IF(IFERROR(TRIM(INDEX(QryItemNamed,MATCH(TRIM(P8),ITEM,0),2)),"")="Y",TRIM(RIGHT(IFERROR(TRIM(INDEX(QryItemNamed,MATCH(TRIM(P8),ITEM,0),4)),"123456789012"),LEN(IFERROR(TRIM(INDEX(QryItemNamed,MATCH(TRIM(P8),ITEM,0),4)),"123456789012"))-9))&amp;P9,IFERROR(TRIM(INDEX(QryItemNamed,MATCH(TRIM(P8),ITEM,0),4))&amp;P9,"ITEM CODE DOES NOT EXIST IN ITEM MASTER")))</f>
        <v>12" CONDUIT, TYPE C</v>
      </c>
      <c r="Q11" s="67" t="str">
        <f t="shared" si="6"/>
        <v>15" CONDUIT, TYPE B</v>
      </c>
      <c r="R11" s="67" t="str">
        <f t="shared" si="6"/>
        <v>15" CONDUIT, TYPE B, 707.33</v>
      </c>
      <c r="S11" s="67" t="str">
        <f t="shared" si="6"/>
        <v>18" CONDUIT, TYPE B</v>
      </c>
      <c r="T11" s="67" t="str">
        <f t="shared" si="6"/>
        <v>CATCH BASIN, NO. 2-2B</v>
      </c>
      <c r="U11" s="67" t="str">
        <f t="shared" si="6"/>
        <v>CATCH BASIN, NO. 2-2C</v>
      </c>
      <c r="V11" s="67" t="str">
        <f t="shared" si="6"/>
        <v>MANHOLE, NO. 3</v>
      </c>
      <c r="W11" s="67" t="str">
        <f t="shared" si="6"/>
        <v>PRECAST REINFORCED CONCRETE OUTLET</v>
      </c>
      <c r="X11" s="67" t="str">
        <f t="shared" si="6"/>
        <v/>
      </c>
      <c r="Y11" s="67" t="str">
        <f t="shared" si="6"/>
        <v/>
      </c>
      <c r="Z11" s="67" t="str">
        <f t="shared" si="6"/>
        <v/>
      </c>
      <c r="AA11" s="67" t="str">
        <f t="shared" ref="AA11" si="10">IF(OR(TRIM(AA8)=0,TRIM(AA8)=""),IF(AA9="","",AA9),IF(IFERROR(TRIM(INDEX(QryItemNamed,MATCH(TRIM(AA8),ITEM,0),2)),"")="Y",TRIM(RIGHT(IFERROR(TRIM(INDEX(QryItemNamed,MATCH(TRIM(AA8),ITEM,0),4)),"123456789012"),LEN(IFERROR(TRIM(INDEX(QryItemNamed,MATCH(TRIM(AA8),ITEM,0),4)),"123456789012"))-9))&amp;AA9,IFERROR(TRIM(INDEX(QryItemNamed,MATCH(TRIM(AA8),ITEM,0),4))&amp;AA9,"ITEM CODE DOES NOT EXIST IN ITEM MASTER")))</f>
        <v/>
      </c>
      <c r="AB11" s="67" t="str">
        <f t="shared" si="6"/>
        <v/>
      </c>
      <c r="AC11" s="67" t="str">
        <f t="shared" si="6"/>
        <v/>
      </c>
    </row>
    <row r="12" spans="1:36" ht="12.75" customHeight="1" x14ac:dyDescent="0.2">
      <c r="B12" s="80"/>
      <c r="D12" s="58"/>
      <c r="E12" s="58"/>
      <c r="F12" s="62"/>
      <c r="G12" s="75"/>
      <c r="H12" s="58"/>
      <c r="I12" s="66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</row>
    <row r="13" spans="1:36" ht="12.75" customHeight="1" x14ac:dyDescent="0.2">
      <c r="B13" s="80"/>
      <c r="D13" s="58"/>
      <c r="E13" s="58"/>
      <c r="F13" s="62"/>
      <c r="G13" s="75"/>
      <c r="H13" s="58"/>
      <c r="I13" s="66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</row>
    <row r="14" spans="1:36" ht="12.75" customHeight="1" x14ac:dyDescent="0.2">
      <c r="B14" s="80"/>
      <c r="D14" s="58"/>
      <c r="E14" s="58"/>
      <c r="F14" s="62"/>
      <c r="G14" s="75"/>
      <c r="H14" s="58"/>
      <c r="I14" s="66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</row>
    <row r="15" spans="1:36" ht="12.75" customHeight="1" x14ac:dyDescent="0.2">
      <c r="B15" s="80"/>
      <c r="D15" s="58"/>
      <c r="E15" s="58"/>
      <c r="F15" s="62"/>
      <c r="G15" s="75"/>
      <c r="H15" s="58"/>
      <c r="I15" s="66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</row>
    <row r="16" spans="1:36" ht="12.75" customHeight="1" x14ac:dyDescent="0.2">
      <c r="B16" s="80"/>
      <c r="D16" s="58"/>
      <c r="E16" s="58"/>
      <c r="F16" s="62"/>
      <c r="G16" s="75"/>
      <c r="H16" s="58"/>
      <c r="I16" s="66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</row>
    <row r="17" spans="2:29" ht="12.75" customHeight="1" x14ac:dyDescent="0.2">
      <c r="B17" s="80"/>
      <c r="D17" s="58"/>
      <c r="E17" s="58"/>
      <c r="F17" s="62"/>
      <c r="G17" s="75"/>
      <c r="H17" s="58"/>
      <c r="I17" s="66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</row>
    <row r="18" spans="2:29" ht="12.75" customHeight="1" x14ac:dyDescent="0.2">
      <c r="B18" s="80"/>
      <c r="D18" s="58"/>
      <c r="E18" s="58"/>
      <c r="F18" s="62"/>
      <c r="G18" s="75"/>
      <c r="H18" s="58"/>
      <c r="I18" s="66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</row>
    <row r="19" spans="2:29" ht="12.75" customHeight="1" x14ac:dyDescent="0.2">
      <c r="B19" s="80"/>
      <c r="D19" s="58"/>
      <c r="E19" s="58"/>
      <c r="F19" s="62"/>
      <c r="G19" s="75"/>
      <c r="H19" s="58"/>
      <c r="I19" s="66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</row>
    <row r="20" spans="2:29" ht="12.75" customHeight="1" x14ac:dyDescent="0.2">
      <c r="B20" s="80"/>
      <c r="D20" s="58"/>
      <c r="E20" s="58"/>
      <c r="F20" s="62"/>
      <c r="G20" s="75"/>
      <c r="H20" s="58"/>
      <c r="I20" s="66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</row>
    <row r="21" spans="2:29" ht="12.75" customHeight="1" x14ac:dyDescent="0.2">
      <c r="B21" s="80"/>
      <c r="D21" s="58"/>
      <c r="E21" s="58"/>
      <c r="F21" s="62"/>
      <c r="G21" s="75"/>
      <c r="H21" s="58"/>
      <c r="I21" s="66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</row>
    <row r="22" spans="2:29" ht="12.75" customHeight="1" x14ac:dyDescent="0.2">
      <c r="B22" s="80"/>
      <c r="D22" s="58"/>
      <c r="E22" s="58"/>
      <c r="F22" s="62"/>
      <c r="G22" s="75"/>
      <c r="H22" s="58"/>
      <c r="I22" s="66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</row>
    <row r="23" spans="2:29" ht="12.75" customHeight="1" thickBot="1" x14ac:dyDescent="0.25">
      <c r="B23" s="81"/>
      <c r="D23" s="59"/>
      <c r="E23" s="59"/>
      <c r="F23" s="64"/>
      <c r="G23" s="76"/>
      <c r="H23" s="59"/>
      <c r="I23" s="9" t="str">
        <f t="shared" ref="I23:AC23" si="11">IF(OR(TRIM(I8)=0,TRIM(I8)=""),"",IFERROR(TRIM(INDEX(QryItemNamed,MATCH(TRIM(I8),ITEM,0),3)),""))</f>
        <v>FT</v>
      </c>
      <c r="J23" s="10" t="str">
        <f t="shared" ref="J23" si="12">IF(OR(TRIM(J8)=0,TRIM(J8)=""),"",IFERROR(TRIM(INDEX(QryItemNamed,MATCH(TRIM(J8),ITEM,0),3)),""))</f>
        <v>SY</v>
      </c>
      <c r="K23" s="10" t="str">
        <f t="shared" si="11"/>
        <v>CY</v>
      </c>
      <c r="L23" s="10" t="str">
        <f t="shared" si="11"/>
        <v>CY</v>
      </c>
      <c r="M23" s="10" t="str">
        <f t="shared" ref="M23:N23" si="13">IF(OR(TRIM(M8)=0,TRIM(M8)=""),"",IFERROR(TRIM(INDEX(QryItemNamed,MATCH(TRIM(M8),ITEM,0),3)),""))</f>
        <v>FT</v>
      </c>
      <c r="N23" s="10" t="str">
        <f t="shared" si="13"/>
        <v>FT</v>
      </c>
      <c r="O23" s="10" t="str">
        <f t="shared" ref="O23" si="14">IF(OR(TRIM(O8)=0,TRIM(O8)=""),"",IFERROR(TRIM(INDEX(QryItemNamed,MATCH(TRIM(O8),ITEM,0),3)),""))</f>
        <v>FT</v>
      </c>
      <c r="P23" s="10" t="str">
        <f t="shared" ref="P23" si="15">IF(OR(TRIM(P8)=0,TRIM(P8)=""),"",IFERROR(TRIM(INDEX(QryItemNamed,MATCH(TRIM(P8),ITEM,0),3)),""))</f>
        <v>FT</v>
      </c>
      <c r="Q23" s="10" t="str">
        <f t="shared" si="11"/>
        <v>FT</v>
      </c>
      <c r="R23" s="10" t="str">
        <f t="shared" si="11"/>
        <v>FT</v>
      </c>
      <c r="S23" s="10" t="str">
        <f t="shared" si="11"/>
        <v>FT</v>
      </c>
      <c r="T23" s="10" t="str">
        <f t="shared" si="11"/>
        <v>EACH</v>
      </c>
      <c r="U23" s="10" t="str">
        <f t="shared" si="11"/>
        <v>EACH</v>
      </c>
      <c r="V23" s="10" t="str">
        <f t="shared" si="11"/>
        <v>EACH</v>
      </c>
      <c r="W23" s="10" t="str">
        <f t="shared" si="11"/>
        <v>EACH</v>
      </c>
      <c r="X23" s="10" t="str">
        <f t="shared" si="11"/>
        <v/>
      </c>
      <c r="Y23" s="10" t="str">
        <f t="shared" si="11"/>
        <v/>
      </c>
      <c r="Z23" s="10" t="str">
        <f t="shared" si="11"/>
        <v/>
      </c>
      <c r="AA23" s="10" t="str">
        <f t="shared" ref="AA23" si="16">IF(OR(TRIM(AA8)=0,TRIM(AA8)=""),"",IFERROR(TRIM(INDEX(QryItemNamed,MATCH(TRIM(AA8),ITEM,0),3)),""))</f>
        <v/>
      </c>
      <c r="AB23" s="10" t="str">
        <f t="shared" si="11"/>
        <v/>
      </c>
      <c r="AC23" s="10" t="str">
        <f t="shared" si="11"/>
        <v/>
      </c>
    </row>
    <row r="24" spans="2:29" ht="12.75" customHeight="1" x14ac:dyDescent="0.2">
      <c r="B24" s="37"/>
      <c r="D24" s="88" t="s">
        <v>26</v>
      </c>
      <c r="E24" s="89"/>
      <c r="F24" s="89"/>
      <c r="G24" s="89"/>
      <c r="H24" s="90"/>
      <c r="I24" s="42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</row>
    <row r="25" spans="2:29" ht="12.75" customHeight="1" x14ac:dyDescent="0.2">
      <c r="B25" s="24"/>
      <c r="D25" s="14" t="s">
        <v>48</v>
      </c>
      <c r="E25" s="38" t="s">
        <v>28</v>
      </c>
      <c r="F25" s="15">
        <v>37</v>
      </c>
      <c r="G25" s="15">
        <v>132.83000000000001</v>
      </c>
      <c r="H25" s="35" t="s">
        <v>18</v>
      </c>
      <c r="I25" s="16"/>
      <c r="J25" s="14">
        <f>ROUNDUP((4*4)/9,0)</f>
        <v>2</v>
      </c>
      <c r="K25" s="14"/>
      <c r="L25" s="14"/>
      <c r="M25" s="14">
        <f>46+91</f>
        <v>137</v>
      </c>
      <c r="N25" s="14">
        <v>17</v>
      </c>
      <c r="O25" s="14"/>
      <c r="P25" s="14"/>
      <c r="Q25" s="14"/>
      <c r="R25" s="14"/>
      <c r="S25" s="14"/>
      <c r="T25" s="14"/>
      <c r="U25" s="14"/>
      <c r="V25" s="14"/>
      <c r="W25" s="14">
        <v>1</v>
      </c>
      <c r="X25" s="14"/>
      <c r="Y25" s="14"/>
      <c r="Z25" s="14"/>
      <c r="AA25" s="14"/>
      <c r="AB25" s="14"/>
      <c r="AC25" s="14"/>
    </row>
    <row r="26" spans="2:29" ht="12.75" customHeight="1" x14ac:dyDescent="0.2">
      <c r="B26" s="37"/>
      <c r="D26" s="38" t="s">
        <v>27</v>
      </c>
      <c r="E26" s="38" t="s">
        <v>28</v>
      </c>
      <c r="F26" s="77">
        <v>39.06</v>
      </c>
      <c r="G26" s="78"/>
      <c r="H26" s="39" t="s">
        <v>18</v>
      </c>
      <c r="I26" s="7"/>
      <c r="J26" s="8"/>
      <c r="K26" s="8">
        <f>ROUNDUP((5*4*1.5)/27,0)</f>
        <v>2</v>
      </c>
      <c r="L26" s="8">
        <v>0.3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</row>
    <row r="27" spans="2:29" ht="12.75" customHeight="1" x14ac:dyDescent="0.2">
      <c r="B27" s="37"/>
      <c r="D27" s="38" t="s">
        <v>33</v>
      </c>
      <c r="E27" s="38" t="s">
        <v>28</v>
      </c>
      <c r="F27" s="77">
        <v>55</v>
      </c>
      <c r="G27" s="78"/>
      <c r="H27" s="39" t="s">
        <v>18</v>
      </c>
      <c r="I27" s="7"/>
      <c r="J27" s="8"/>
      <c r="K27" s="8">
        <f>ROUNDUP((149*1.5)/27,0)</f>
        <v>9</v>
      </c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</row>
    <row r="28" spans="2:29" ht="12.75" customHeight="1" x14ac:dyDescent="0.2">
      <c r="B28" s="24"/>
      <c r="D28" s="14" t="s">
        <v>34</v>
      </c>
      <c r="E28" s="38" t="s">
        <v>28</v>
      </c>
      <c r="F28" s="77">
        <v>83</v>
      </c>
      <c r="G28" s="78"/>
      <c r="H28" s="35" t="s">
        <v>18</v>
      </c>
      <c r="I28" s="16"/>
      <c r="J28" s="14"/>
      <c r="K28" s="14">
        <f>ROUNDUP((148*1.5)/27,0)</f>
        <v>9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</row>
    <row r="29" spans="2:29" ht="12.75" customHeight="1" x14ac:dyDescent="0.2">
      <c r="B29" s="24"/>
      <c r="D29" s="14" t="s">
        <v>35</v>
      </c>
      <c r="E29" s="38" t="s">
        <v>28</v>
      </c>
      <c r="F29" s="77">
        <v>111</v>
      </c>
      <c r="G29" s="78"/>
      <c r="H29" s="35" t="s">
        <v>18</v>
      </c>
      <c r="I29" s="16"/>
      <c r="J29" s="14"/>
      <c r="K29" s="14">
        <f>ROUNDUP((132*1.5)/27,0)</f>
        <v>8</v>
      </c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</row>
    <row r="30" spans="2:29" ht="12.75" customHeight="1" x14ac:dyDescent="0.2">
      <c r="B30" s="24"/>
      <c r="D30" s="14"/>
      <c r="E30" s="14"/>
      <c r="F30" s="15"/>
      <c r="G30" s="15"/>
      <c r="H30" s="35"/>
      <c r="I30" s="16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</row>
    <row r="31" spans="2:29" ht="12.75" customHeight="1" x14ac:dyDescent="0.2">
      <c r="B31" s="24"/>
      <c r="D31" s="14" t="s">
        <v>36</v>
      </c>
      <c r="E31" s="38" t="s">
        <v>28</v>
      </c>
      <c r="F31" s="77">
        <v>137.81</v>
      </c>
      <c r="G31" s="78"/>
      <c r="H31" s="35" t="s">
        <v>18</v>
      </c>
      <c r="I31" s="16"/>
      <c r="J31" s="14"/>
      <c r="K31" s="14">
        <f>ROUNDUP((122*1.5)/27,0)</f>
        <v>7</v>
      </c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</row>
    <row r="32" spans="2:29" ht="12.75" customHeight="1" x14ac:dyDescent="0.2">
      <c r="B32" s="24"/>
      <c r="D32" s="14" t="s">
        <v>57</v>
      </c>
      <c r="E32" s="38" t="s">
        <v>28</v>
      </c>
      <c r="F32" s="77">
        <v>180</v>
      </c>
      <c r="G32" s="78"/>
      <c r="H32" s="35" t="s">
        <v>18</v>
      </c>
      <c r="I32" s="16"/>
      <c r="J32" s="14"/>
      <c r="K32" s="14">
        <f>ROUNDUP((123*1.5)/27,0)</f>
        <v>7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</row>
    <row r="33" spans="2:29" ht="12.75" customHeight="1" x14ac:dyDescent="0.2">
      <c r="B33" s="24"/>
      <c r="D33" s="14" t="s">
        <v>58</v>
      </c>
      <c r="E33" s="38" t="s">
        <v>28</v>
      </c>
      <c r="F33" s="77">
        <v>225</v>
      </c>
      <c r="G33" s="78"/>
      <c r="H33" s="35" t="s">
        <v>18</v>
      </c>
      <c r="I33" s="16"/>
      <c r="J33" s="14"/>
      <c r="K33" s="14">
        <f>ROUNDUP((134*1.5)/27,0)</f>
        <v>8</v>
      </c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</row>
    <row r="34" spans="2:29" ht="12.75" customHeight="1" x14ac:dyDescent="0.2">
      <c r="B34" s="24"/>
      <c r="D34" s="14" t="s">
        <v>49</v>
      </c>
      <c r="E34" s="38" t="s">
        <v>28</v>
      </c>
      <c r="F34" s="15">
        <v>302.82</v>
      </c>
      <c r="G34" s="15">
        <v>132.83000000000001</v>
      </c>
      <c r="H34" s="35" t="s">
        <v>18</v>
      </c>
      <c r="I34" s="16"/>
      <c r="J34" s="14"/>
      <c r="K34" s="14"/>
      <c r="L34" s="14"/>
      <c r="M34" s="14">
        <f>104+86</f>
        <v>190</v>
      </c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</row>
    <row r="35" spans="2:29" ht="12.75" customHeight="1" x14ac:dyDescent="0.2">
      <c r="B35" s="24"/>
      <c r="D35" s="14" t="s">
        <v>60</v>
      </c>
      <c r="E35" s="38" t="s">
        <v>28</v>
      </c>
      <c r="F35" s="15">
        <v>288.14999999999998</v>
      </c>
      <c r="G35" s="15">
        <v>300.16000000000003</v>
      </c>
      <c r="H35" s="35" t="s">
        <v>18</v>
      </c>
      <c r="I35" s="16"/>
      <c r="J35" s="14">
        <f>ROUNDUP((4*4)/9,0)</f>
        <v>2</v>
      </c>
      <c r="K35" s="14"/>
      <c r="L35" s="14"/>
      <c r="M35" s="14">
        <v>692</v>
      </c>
      <c r="N35" s="14">
        <v>14</v>
      </c>
      <c r="O35" s="14"/>
      <c r="P35" s="14"/>
      <c r="Q35" s="14"/>
      <c r="R35" s="14"/>
      <c r="S35" s="14"/>
      <c r="T35" s="14"/>
      <c r="U35" s="14"/>
      <c r="V35" s="14"/>
      <c r="W35" s="14">
        <v>1</v>
      </c>
      <c r="X35" s="14"/>
      <c r="Y35" s="14"/>
      <c r="Z35" s="14"/>
      <c r="AA35" s="14"/>
      <c r="AB35" s="14"/>
      <c r="AC35" s="14"/>
    </row>
    <row r="36" spans="2:29" ht="12.75" customHeight="1" x14ac:dyDescent="0.2">
      <c r="B36" s="24"/>
      <c r="D36" s="14"/>
      <c r="E36" s="14"/>
      <c r="F36" s="15"/>
      <c r="G36" s="15"/>
      <c r="H36" s="35"/>
      <c r="I36" s="16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</row>
    <row r="37" spans="2:29" ht="12.75" customHeight="1" x14ac:dyDescent="0.2">
      <c r="B37" s="24"/>
      <c r="D37" s="14" t="s">
        <v>59</v>
      </c>
      <c r="E37" s="38" t="s">
        <v>28</v>
      </c>
      <c r="F37" s="77">
        <v>275</v>
      </c>
      <c r="G37" s="78"/>
      <c r="H37" s="35" t="s">
        <v>18</v>
      </c>
      <c r="I37" s="16"/>
      <c r="J37" s="14"/>
      <c r="K37" s="14">
        <f>ROUNDUP((131*1.5)/27,0)</f>
        <v>8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</row>
    <row r="38" spans="2:29" ht="12.75" customHeight="1" x14ac:dyDescent="0.2">
      <c r="B38" s="24"/>
      <c r="D38" s="14" t="s">
        <v>37</v>
      </c>
      <c r="E38" s="38" t="s">
        <v>28</v>
      </c>
      <c r="F38" s="77">
        <v>159.5</v>
      </c>
      <c r="G38" s="78"/>
      <c r="H38" s="35" t="s">
        <v>32</v>
      </c>
      <c r="I38" s="16"/>
      <c r="J38" s="14"/>
      <c r="K38" s="14"/>
      <c r="L38" s="14"/>
      <c r="M38" s="14"/>
      <c r="N38" s="14"/>
      <c r="O38" s="14">
        <v>4</v>
      </c>
      <c r="P38" s="14">
        <v>161</v>
      </c>
      <c r="Q38" s="14"/>
      <c r="R38" s="14"/>
      <c r="S38" s="14"/>
      <c r="T38" s="14"/>
      <c r="U38" s="14"/>
      <c r="V38" s="14">
        <v>1</v>
      </c>
      <c r="W38" s="14"/>
      <c r="X38" s="14"/>
      <c r="Y38" s="14"/>
      <c r="Z38" s="14"/>
      <c r="AA38" s="14"/>
      <c r="AB38" s="14"/>
      <c r="AC38" s="14"/>
    </row>
    <row r="39" spans="2:29" ht="12.75" customHeight="1" x14ac:dyDescent="0.2">
      <c r="B39" s="24"/>
      <c r="D39" s="14" t="s">
        <v>42</v>
      </c>
      <c r="E39" s="38" t="s">
        <v>28</v>
      </c>
      <c r="F39" s="15">
        <v>160.19</v>
      </c>
      <c r="G39" s="15">
        <v>157.30000000000001</v>
      </c>
      <c r="H39" s="35" t="s">
        <v>32</v>
      </c>
      <c r="I39" s="16">
        <v>17</v>
      </c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</row>
    <row r="40" spans="2:29" ht="12.75" customHeight="1" x14ac:dyDescent="0.2">
      <c r="B40" s="24"/>
      <c r="D40" s="14" t="s">
        <v>61</v>
      </c>
      <c r="E40" s="14" t="s">
        <v>62</v>
      </c>
      <c r="F40" s="15">
        <v>4.03</v>
      </c>
      <c r="G40" s="15">
        <v>38.799999999999997</v>
      </c>
      <c r="H40" s="35" t="s">
        <v>32</v>
      </c>
      <c r="I40" s="16"/>
      <c r="J40" s="14"/>
      <c r="K40" s="14"/>
      <c r="L40" s="14"/>
      <c r="M40" s="14">
        <v>186</v>
      </c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</row>
    <row r="41" spans="2:29" ht="12.75" customHeight="1" x14ac:dyDescent="0.2">
      <c r="B41" s="24"/>
      <c r="D41" s="14" t="s">
        <v>63</v>
      </c>
      <c r="E41" s="14" t="s">
        <v>62</v>
      </c>
      <c r="F41" s="15">
        <v>22.61</v>
      </c>
      <c r="G41" s="15">
        <v>4.03</v>
      </c>
      <c r="H41" s="35" t="s">
        <v>32</v>
      </c>
      <c r="I41" s="16"/>
      <c r="J41" s="14"/>
      <c r="K41" s="14"/>
      <c r="L41" s="14"/>
      <c r="M41" s="14">
        <v>55</v>
      </c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</row>
    <row r="42" spans="2:29" ht="12.75" customHeight="1" x14ac:dyDescent="0.2">
      <c r="B42" s="24"/>
      <c r="D42" s="14"/>
      <c r="E42" s="14"/>
      <c r="F42" s="15"/>
      <c r="G42" s="15"/>
      <c r="H42" s="35"/>
      <c r="I42" s="16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</row>
    <row r="43" spans="2:29" ht="12.75" customHeight="1" x14ac:dyDescent="0.2">
      <c r="B43" s="24"/>
      <c r="D43" s="14" t="s">
        <v>64</v>
      </c>
      <c r="E43" s="14" t="s">
        <v>62</v>
      </c>
      <c r="F43" s="15">
        <v>75.91</v>
      </c>
      <c r="G43" s="15">
        <v>13.05</v>
      </c>
      <c r="H43" s="35" t="s">
        <v>32</v>
      </c>
      <c r="I43" s="16"/>
      <c r="J43" s="14"/>
      <c r="K43" s="14"/>
      <c r="L43" s="14"/>
      <c r="M43" s="14">
        <v>144</v>
      </c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</row>
    <row r="44" spans="2:29" ht="12.75" customHeight="1" x14ac:dyDescent="0.2">
      <c r="B44" s="24"/>
      <c r="D44" s="14" t="s">
        <v>65</v>
      </c>
      <c r="E44" s="14" t="s">
        <v>62</v>
      </c>
      <c r="F44" s="15">
        <v>142.86000000000001</v>
      </c>
      <c r="G44" s="15">
        <v>22.06</v>
      </c>
      <c r="H44" s="35" t="s">
        <v>32</v>
      </c>
      <c r="I44" s="16"/>
      <c r="J44" s="14"/>
      <c r="K44" s="14"/>
      <c r="L44" s="14"/>
      <c r="M44" s="14">
        <v>232</v>
      </c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</row>
    <row r="45" spans="2:29" ht="12.75" customHeight="1" x14ac:dyDescent="0.2">
      <c r="B45" s="24"/>
      <c r="D45" s="14" t="s">
        <v>66</v>
      </c>
      <c r="E45" s="14" t="s">
        <v>62</v>
      </c>
      <c r="F45" s="15">
        <v>189.03</v>
      </c>
      <c r="G45" s="15">
        <v>31.07</v>
      </c>
      <c r="H45" s="35" t="s">
        <v>32</v>
      </c>
      <c r="I45" s="16"/>
      <c r="J45" s="14"/>
      <c r="K45" s="14"/>
      <c r="L45" s="14"/>
      <c r="M45" s="14">
        <v>321</v>
      </c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</row>
    <row r="46" spans="2:29" ht="12.75" customHeight="1" x14ac:dyDescent="0.2">
      <c r="B46" s="24"/>
      <c r="D46" s="14" t="s">
        <v>67</v>
      </c>
      <c r="E46" s="14" t="s">
        <v>62</v>
      </c>
      <c r="F46" s="15">
        <v>235.2</v>
      </c>
      <c r="G46" s="15">
        <v>38.799999999999997</v>
      </c>
      <c r="H46" s="35" t="s">
        <v>32</v>
      </c>
      <c r="I46" s="16"/>
      <c r="J46" s="14"/>
      <c r="K46" s="14"/>
      <c r="L46" s="14"/>
      <c r="M46" s="14">
        <v>409</v>
      </c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</row>
    <row r="47" spans="2:29" ht="12.75" customHeight="1" x14ac:dyDescent="0.2">
      <c r="B47" s="24"/>
      <c r="D47" s="14" t="s">
        <v>68</v>
      </c>
      <c r="E47" s="14" t="s">
        <v>62</v>
      </c>
      <c r="F47" s="15">
        <v>281.37</v>
      </c>
      <c r="G47" s="15">
        <v>55.93</v>
      </c>
      <c r="H47" s="35" t="s">
        <v>32</v>
      </c>
      <c r="I47" s="16"/>
      <c r="J47" s="14"/>
      <c r="K47" s="14"/>
      <c r="L47" s="14"/>
      <c r="M47" s="14">
        <v>461</v>
      </c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</row>
    <row r="48" spans="2:29" ht="12.75" customHeight="1" x14ac:dyDescent="0.2">
      <c r="B48" s="24"/>
      <c r="D48" s="14"/>
      <c r="E48" s="14"/>
      <c r="F48" s="15"/>
      <c r="G48" s="15"/>
      <c r="H48" s="35"/>
      <c r="I48" s="16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2:29" ht="12.75" customHeight="1" x14ac:dyDescent="0.2">
      <c r="B49" s="24"/>
      <c r="D49" s="14" t="s">
        <v>69</v>
      </c>
      <c r="E49" s="14" t="s">
        <v>62</v>
      </c>
      <c r="F49" s="15">
        <v>308.37</v>
      </c>
      <c r="G49" s="15">
        <v>72.400000000000006</v>
      </c>
      <c r="H49" s="35" t="s">
        <v>32</v>
      </c>
      <c r="I49" s="16"/>
      <c r="J49" s="14"/>
      <c r="K49" s="14"/>
      <c r="L49" s="14"/>
      <c r="M49" s="14">
        <v>477</v>
      </c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</row>
    <row r="50" spans="2:29" ht="12.75" customHeight="1" x14ac:dyDescent="0.2">
      <c r="B50" s="24"/>
      <c r="D50" s="14" t="s">
        <v>70</v>
      </c>
      <c r="E50" s="14" t="s">
        <v>62</v>
      </c>
      <c r="F50" s="15">
        <v>329.39</v>
      </c>
      <c r="G50" s="15">
        <v>88.19</v>
      </c>
      <c r="H50" s="35" t="s">
        <v>32</v>
      </c>
      <c r="I50" s="16"/>
      <c r="J50" s="14"/>
      <c r="K50" s="14"/>
      <c r="L50" s="14"/>
      <c r="M50" s="14">
        <v>464</v>
      </c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1" spans="2:29" ht="12.75" customHeight="1" x14ac:dyDescent="0.2">
      <c r="B51" s="24"/>
      <c r="D51" s="14" t="s">
        <v>71</v>
      </c>
      <c r="E51" s="14" t="s">
        <v>62</v>
      </c>
      <c r="F51" s="15">
        <v>348.07</v>
      </c>
      <c r="G51" s="15">
        <v>103.34</v>
      </c>
      <c r="H51" s="35" t="s">
        <v>32</v>
      </c>
      <c r="I51" s="16"/>
      <c r="J51" s="14"/>
      <c r="K51" s="14"/>
      <c r="L51" s="14"/>
      <c r="M51" s="14">
        <v>451</v>
      </c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2:29" ht="12.75" customHeight="1" x14ac:dyDescent="0.2">
      <c r="B52" s="24"/>
      <c r="D52" s="14" t="s">
        <v>72</v>
      </c>
      <c r="E52" s="14" t="s">
        <v>62</v>
      </c>
      <c r="F52" s="15">
        <v>363.36</v>
      </c>
      <c r="G52" s="15">
        <v>118.12</v>
      </c>
      <c r="H52" s="35" t="s">
        <v>32</v>
      </c>
      <c r="I52" s="16"/>
      <c r="J52" s="14"/>
      <c r="K52" s="14"/>
      <c r="L52" s="14"/>
      <c r="M52" s="14">
        <v>437</v>
      </c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</row>
    <row r="53" spans="2:29" ht="12.75" customHeight="1" x14ac:dyDescent="0.2">
      <c r="B53" s="24"/>
      <c r="D53" s="14" t="s">
        <v>73</v>
      </c>
      <c r="E53" s="14" t="s">
        <v>62</v>
      </c>
      <c r="F53" s="15">
        <v>376.07</v>
      </c>
      <c r="G53" s="15">
        <v>132.83000000000001</v>
      </c>
      <c r="H53" s="35" t="s">
        <v>32</v>
      </c>
      <c r="I53" s="16"/>
      <c r="J53" s="14"/>
      <c r="K53" s="14"/>
      <c r="L53" s="14"/>
      <c r="M53" s="14">
        <v>421</v>
      </c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54" spans="2:29" ht="12.75" customHeight="1" x14ac:dyDescent="0.2">
      <c r="B54" s="24"/>
      <c r="D54" s="14"/>
      <c r="E54" s="14"/>
      <c r="F54" s="15"/>
      <c r="G54" s="15"/>
      <c r="H54" s="35"/>
      <c r="I54" s="16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</row>
    <row r="55" spans="2:29" ht="12.75" customHeight="1" x14ac:dyDescent="0.2">
      <c r="B55" s="24"/>
      <c r="D55" s="14" t="s">
        <v>74</v>
      </c>
      <c r="E55" s="14" t="s">
        <v>62</v>
      </c>
      <c r="F55" s="15">
        <v>386.81</v>
      </c>
      <c r="G55" s="15">
        <v>150.80000000000001</v>
      </c>
      <c r="H55" s="35" t="s">
        <v>32</v>
      </c>
      <c r="I55" s="16"/>
      <c r="J55" s="14"/>
      <c r="K55" s="14"/>
      <c r="L55" s="14"/>
      <c r="M55" s="14">
        <v>404</v>
      </c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</row>
    <row r="56" spans="2:29" ht="12.75" customHeight="1" x14ac:dyDescent="0.2">
      <c r="B56" s="24"/>
      <c r="D56" s="14" t="s">
        <v>75</v>
      </c>
      <c r="E56" s="14" t="s">
        <v>62</v>
      </c>
      <c r="F56" s="15">
        <v>395.79</v>
      </c>
      <c r="G56" s="15">
        <v>172.06</v>
      </c>
      <c r="H56" s="35" t="s">
        <v>32</v>
      </c>
      <c r="I56" s="16"/>
      <c r="J56" s="14"/>
      <c r="K56" s="14"/>
      <c r="L56" s="14"/>
      <c r="M56" s="14">
        <v>385</v>
      </c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</row>
    <row r="57" spans="2:29" ht="12.75" customHeight="1" x14ac:dyDescent="0.2">
      <c r="B57" s="24"/>
      <c r="D57" s="14" t="s">
        <v>76</v>
      </c>
      <c r="E57" s="14" t="s">
        <v>62</v>
      </c>
      <c r="F57" s="15">
        <v>402.38</v>
      </c>
      <c r="G57" s="15">
        <v>193.99</v>
      </c>
      <c r="H57" s="35" t="s">
        <v>32</v>
      </c>
      <c r="I57" s="16"/>
      <c r="J57" s="14"/>
      <c r="K57" s="14"/>
      <c r="L57" s="14"/>
      <c r="M57" s="14">
        <v>364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</row>
    <row r="58" spans="2:29" ht="12.75" customHeight="1" x14ac:dyDescent="0.2">
      <c r="B58" s="24"/>
      <c r="D58" s="14" t="s">
        <v>77</v>
      </c>
      <c r="E58" s="14" t="s">
        <v>62</v>
      </c>
      <c r="F58" s="15">
        <v>406.78</v>
      </c>
      <c r="G58" s="15">
        <v>216.52</v>
      </c>
      <c r="H58" s="35" t="s">
        <v>32</v>
      </c>
      <c r="I58" s="16"/>
      <c r="J58" s="14"/>
      <c r="K58" s="14"/>
      <c r="L58" s="14"/>
      <c r="M58" s="14">
        <v>340</v>
      </c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</row>
    <row r="59" spans="2:29" ht="12.75" customHeight="1" x14ac:dyDescent="0.2">
      <c r="B59" s="24"/>
      <c r="D59" s="14" t="s">
        <v>78</v>
      </c>
      <c r="E59" s="14" t="s">
        <v>62</v>
      </c>
      <c r="F59" s="15">
        <v>409.22</v>
      </c>
      <c r="G59" s="15">
        <v>239.05</v>
      </c>
      <c r="H59" s="35" t="s">
        <v>32</v>
      </c>
      <c r="I59" s="16"/>
      <c r="J59" s="14"/>
      <c r="K59" s="14"/>
      <c r="L59" s="14"/>
      <c r="M59" s="14">
        <v>313</v>
      </c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</row>
    <row r="60" spans="2:29" ht="12.75" customHeight="1" x14ac:dyDescent="0.2">
      <c r="B60" s="24"/>
      <c r="D60" s="14"/>
      <c r="E60" s="14"/>
      <c r="F60" s="15"/>
      <c r="G60" s="15"/>
      <c r="H60" s="35"/>
      <c r="I60" s="16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</row>
    <row r="61" spans="2:29" ht="12.75" customHeight="1" x14ac:dyDescent="0.2">
      <c r="B61" s="24"/>
      <c r="D61" s="14" t="s">
        <v>79</v>
      </c>
      <c r="E61" s="14" t="s">
        <v>62</v>
      </c>
      <c r="F61" s="15">
        <v>409.88</v>
      </c>
      <c r="G61" s="15">
        <v>261.58</v>
      </c>
      <c r="H61" s="35" t="s">
        <v>18</v>
      </c>
      <c r="I61" s="16"/>
      <c r="J61" s="14"/>
      <c r="K61" s="14"/>
      <c r="L61" s="14"/>
      <c r="M61" s="14">
        <v>285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</row>
    <row r="62" spans="2:29" ht="12.75" customHeight="1" x14ac:dyDescent="0.2">
      <c r="B62" s="24"/>
      <c r="D62" s="14" t="s">
        <v>80</v>
      </c>
      <c r="E62" s="14" t="s">
        <v>62</v>
      </c>
      <c r="F62" s="15">
        <v>408.85</v>
      </c>
      <c r="G62" s="15">
        <v>284.11</v>
      </c>
      <c r="H62" s="35" t="s">
        <v>18</v>
      </c>
      <c r="I62" s="16"/>
      <c r="J62" s="14"/>
      <c r="K62" s="14"/>
      <c r="L62" s="14"/>
      <c r="M62" s="14">
        <v>254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</row>
    <row r="63" spans="2:29" ht="12.75" customHeight="1" x14ac:dyDescent="0.2">
      <c r="B63" s="24"/>
      <c r="D63" s="14" t="s">
        <v>81</v>
      </c>
      <c r="E63" s="14" t="s">
        <v>62</v>
      </c>
      <c r="F63" s="15">
        <v>406.16</v>
      </c>
      <c r="G63" s="15">
        <v>347.07</v>
      </c>
      <c r="H63" s="35" t="s">
        <v>18</v>
      </c>
      <c r="I63" s="16"/>
      <c r="J63" s="14"/>
      <c r="K63" s="14"/>
      <c r="L63" s="14"/>
      <c r="M63" s="14">
        <v>118</v>
      </c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</row>
    <row r="64" spans="2:29" ht="12.75" customHeight="1" x14ac:dyDescent="0.2">
      <c r="B64" s="24"/>
      <c r="D64" s="14" t="s">
        <v>82</v>
      </c>
      <c r="E64" s="14" t="s">
        <v>62</v>
      </c>
      <c r="F64" s="15">
        <v>401.78</v>
      </c>
      <c r="G64" s="15">
        <v>367.64</v>
      </c>
      <c r="H64" s="35" t="s">
        <v>18</v>
      </c>
      <c r="I64" s="16"/>
      <c r="J64" s="14"/>
      <c r="K64" s="14"/>
      <c r="L64" s="14"/>
      <c r="M64" s="14">
        <v>70</v>
      </c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</row>
    <row r="65" spans="2:29" ht="12.75" customHeight="1" x14ac:dyDescent="0.2">
      <c r="B65" s="24"/>
      <c r="D65" s="14"/>
      <c r="E65" s="14"/>
      <c r="F65" s="15"/>
      <c r="G65" s="15"/>
      <c r="H65" s="35"/>
      <c r="I65" s="16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</row>
    <row r="66" spans="2:29" ht="12.75" customHeight="1" x14ac:dyDescent="0.2">
      <c r="B66" s="23"/>
      <c r="D66" s="85" t="s">
        <v>16</v>
      </c>
      <c r="E66" s="86"/>
      <c r="F66" s="86"/>
      <c r="G66" s="86"/>
      <c r="H66" s="87"/>
      <c r="I66" s="40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</row>
    <row r="67" spans="2:29" ht="12.75" customHeight="1" x14ac:dyDescent="0.2">
      <c r="B67" s="24"/>
      <c r="D67" s="14" t="s">
        <v>31</v>
      </c>
      <c r="E67" s="38" t="s">
        <v>28</v>
      </c>
      <c r="F67" s="77">
        <v>10000</v>
      </c>
      <c r="G67" s="78"/>
      <c r="H67" s="35" t="s">
        <v>32</v>
      </c>
      <c r="I67" s="16"/>
      <c r="J67" s="14"/>
      <c r="K67" s="14">
        <f>ROUNDUP((227*1.5)/27,0)</f>
        <v>13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</row>
    <row r="68" spans="2:29" ht="12.75" customHeight="1" x14ac:dyDescent="0.2">
      <c r="B68" s="24"/>
      <c r="D68" s="14" t="s">
        <v>47</v>
      </c>
      <c r="E68" s="38" t="s">
        <v>28</v>
      </c>
      <c r="F68" s="15">
        <v>286.16000000000003</v>
      </c>
      <c r="G68" s="15">
        <v>10200</v>
      </c>
      <c r="H68" s="35" t="s">
        <v>18</v>
      </c>
      <c r="I68" s="16"/>
      <c r="J68" s="14"/>
      <c r="K68" s="14"/>
      <c r="L68" s="14"/>
      <c r="M68" s="14">
        <f>27+273</f>
        <v>300</v>
      </c>
      <c r="N68" s="14">
        <v>10</v>
      </c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</row>
    <row r="69" spans="2:29" ht="12.75" customHeight="1" x14ac:dyDescent="0.2">
      <c r="B69" s="24"/>
      <c r="D69" s="14" t="s">
        <v>17</v>
      </c>
      <c r="E69" s="14" t="s">
        <v>19</v>
      </c>
      <c r="F69" s="77">
        <v>10350</v>
      </c>
      <c r="G69" s="78"/>
      <c r="H69" s="35" t="s">
        <v>18</v>
      </c>
      <c r="I69" s="16"/>
      <c r="J69" s="14"/>
      <c r="K69" s="14"/>
      <c r="L69" s="14"/>
      <c r="M69" s="14"/>
      <c r="N69" s="14"/>
      <c r="O69" s="14"/>
      <c r="P69" s="14"/>
      <c r="Q69" s="14">
        <v>125</v>
      </c>
      <c r="R69" s="14">
        <v>4</v>
      </c>
      <c r="S69" s="14"/>
      <c r="T69" s="14"/>
      <c r="U69" s="14">
        <v>1</v>
      </c>
      <c r="V69" s="14"/>
      <c r="W69" s="14"/>
      <c r="X69" s="14"/>
      <c r="Y69" s="14"/>
      <c r="Z69" s="14"/>
      <c r="AA69" s="14"/>
      <c r="AB69" s="14"/>
      <c r="AC69" s="14"/>
    </row>
    <row r="70" spans="2:29" ht="12.75" customHeight="1" x14ac:dyDescent="0.2">
      <c r="B70" s="24"/>
      <c r="D70" s="14" t="s">
        <v>23</v>
      </c>
      <c r="E70" s="14" t="s">
        <v>19</v>
      </c>
      <c r="F70" s="77">
        <v>10225</v>
      </c>
      <c r="G70" s="78"/>
      <c r="H70" s="35" t="s">
        <v>18</v>
      </c>
      <c r="I70" s="16"/>
      <c r="J70" s="14"/>
      <c r="K70" s="14"/>
      <c r="L70" s="14"/>
      <c r="M70" s="14"/>
      <c r="N70" s="14"/>
      <c r="O70" s="14"/>
      <c r="P70" s="14"/>
      <c r="Q70" s="14">
        <v>25</v>
      </c>
      <c r="R70" s="14"/>
      <c r="S70" s="14"/>
      <c r="T70" s="14">
        <v>1</v>
      </c>
      <c r="U70" s="14"/>
      <c r="V70" s="14"/>
      <c r="W70" s="14"/>
      <c r="X70" s="14"/>
      <c r="Y70" s="14"/>
      <c r="Z70" s="14"/>
      <c r="AA70" s="14"/>
      <c r="AB70" s="14"/>
      <c r="AC70" s="14"/>
    </row>
    <row r="71" spans="2:29" ht="12.75" customHeight="1" x14ac:dyDescent="0.2">
      <c r="B71" s="24"/>
      <c r="D71" s="14" t="s">
        <v>56</v>
      </c>
      <c r="E71" s="14" t="s">
        <v>19</v>
      </c>
      <c r="F71" s="15">
        <v>10354</v>
      </c>
      <c r="G71" s="15">
        <v>10262.879999999999</v>
      </c>
      <c r="H71" s="35" t="s">
        <v>18</v>
      </c>
      <c r="I71" s="16">
        <v>92</v>
      </c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</row>
    <row r="72" spans="2:29" ht="12.75" customHeight="1" x14ac:dyDescent="0.2">
      <c r="B72" s="24"/>
      <c r="D72" s="14"/>
      <c r="E72" s="14"/>
      <c r="F72" s="15"/>
      <c r="G72" s="15"/>
      <c r="H72" s="35"/>
      <c r="I72" s="16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</row>
    <row r="73" spans="2:29" ht="12.75" customHeight="1" x14ac:dyDescent="0.2">
      <c r="B73" s="24"/>
      <c r="D73" s="14" t="s">
        <v>39</v>
      </c>
      <c r="E73" s="14" t="s">
        <v>19</v>
      </c>
      <c r="F73" s="77">
        <v>10200</v>
      </c>
      <c r="G73" s="78"/>
      <c r="H73" s="35" t="s">
        <v>18</v>
      </c>
      <c r="I73" s="16"/>
      <c r="J73" s="14"/>
      <c r="K73" s="14"/>
      <c r="L73" s="14"/>
      <c r="M73" s="14"/>
      <c r="N73" s="14"/>
      <c r="O73" s="14"/>
      <c r="P73" s="14"/>
      <c r="Q73" s="14"/>
      <c r="R73" s="14"/>
      <c r="S73" s="14">
        <v>257</v>
      </c>
      <c r="T73" s="14"/>
      <c r="U73" s="14"/>
      <c r="V73" s="14">
        <v>1</v>
      </c>
      <c r="W73" s="14"/>
      <c r="X73" s="14"/>
      <c r="Y73" s="14"/>
      <c r="Z73" s="14"/>
      <c r="AA73" s="14"/>
      <c r="AB73" s="14"/>
      <c r="AC73" s="14"/>
    </row>
    <row r="74" spans="2:29" ht="12.75" customHeight="1" x14ac:dyDescent="0.2">
      <c r="B74" s="24"/>
      <c r="D74" s="14" t="s">
        <v>51</v>
      </c>
      <c r="E74" s="14" t="s">
        <v>52</v>
      </c>
      <c r="F74" s="15">
        <v>10900</v>
      </c>
      <c r="G74" s="15">
        <v>10008</v>
      </c>
      <c r="H74" s="35" t="s">
        <v>32</v>
      </c>
      <c r="I74" s="16"/>
      <c r="J74" s="14">
        <f>ROUNDUP((4*4)/9,0)</f>
        <v>2</v>
      </c>
      <c r="K74" s="14"/>
      <c r="L74" s="14"/>
      <c r="M74" s="14">
        <v>979</v>
      </c>
      <c r="N74" s="14">
        <v>35</v>
      </c>
      <c r="O74" s="14"/>
      <c r="P74" s="14"/>
      <c r="Q74" s="14"/>
      <c r="R74" s="14"/>
      <c r="S74" s="14"/>
      <c r="T74" s="14"/>
      <c r="U74" s="14"/>
      <c r="V74" s="14"/>
      <c r="W74" s="14">
        <v>1</v>
      </c>
      <c r="X74" s="14"/>
      <c r="Y74" s="14"/>
      <c r="Z74" s="14"/>
      <c r="AA74" s="14"/>
      <c r="AB74" s="14"/>
      <c r="AC74" s="14"/>
    </row>
    <row r="75" spans="2:29" ht="12.75" customHeight="1" x14ac:dyDescent="0.2">
      <c r="B75" s="24"/>
      <c r="D75" s="14" t="s">
        <v>50</v>
      </c>
      <c r="E75" s="14" t="s">
        <v>52</v>
      </c>
      <c r="F75" s="15">
        <v>10900</v>
      </c>
      <c r="G75" s="15">
        <v>10225</v>
      </c>
      <c r="H75" s="35" t="s">
        <v>18</v>
      </c>
      <c r="I75" s="16"/>
      <c r="J75" s="14"/>
      <c r="K75" s="14"/>
      <c r="L75" s="14"/>
      <c r="M75" s="14">
        <v>665</v>
      </c>
      <c r="N75" s="14">
        <v>10</v>
      </c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</row>
    <row r="76" spans="2:29" ht="12.75" customHeight="1" x14ac:dyDescent="0.2">
      <c r="B76" s="24"/>
      <c r="D76" s="14"/>
      <c r="E76" s="14"/>
      <c r="F76" s="15"/>
      <c r="G76" s="15"/>
      <c r="H76" s="35"/>
      <c r="I76" s="16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</row>
    <row r="77" spans="2:29" ht="12.75" customHeight="1" x14ac:dyDescent="0.2">
      <c r="B77" s="24"/>
      <c r="D77" s="14"/>
      <c r="E77" s="14"/>
      <c r="F77" s="15"/>
      <c r="G77" s="15"/>
      <c r="H77" s="35"/>
      <c r="I77" s="16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</row>
    <row r="78" spans="2:29" ht="12.75" customHeight="1" x14ac:dyDescent="0.2">
      <c r="B78" s="24"/>
      <c r="D78" s="14"/>
      <c r="E78" s="14"/>
      <c r="F78" s="15"/>
      <c r="G78" s="15"/>
      <c r="H78" s="35"/>
      <c r="I78" s="16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</row>
    <row r="79" spans="2:29" ht="12.75" customHeight="1" x14ac:dyDescent="0.2">
      <c r="B79" s="24"/>
      <c r="D79" s="14"/>
      <c r="E79" s="14"/>
      <c r="F79" s="15"/>
      <c r="G79" s="15"/>
      <c r="H79" s="35"/>
      <c r="I79" s="16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</row>
    <row r="80" spans="2:29" ht="12.75" customHeight="1" x14ac:dyDescent="0.2">
      <c r="B80" s="24"/>
      <c r="D80" s="14"/>
      <c r="E80" s="14"/>
      <c r="F80" s="15"/>
      <c r="G80" s="15"/>
      <c r="H80" s="35"/>
      <c r="I80" s="16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</row>
    <row r="81" spans="2:29" ht="12.75" customHeight="1" x14ac:dyDescent="0.2">
      <c r="B81" s="24"/>
      <c r="D81" s="14"/>
      <c r="E81" s="14"/>
      <c r="F81" s="15"/>
      <c r="G81" s="15"/>
      <c r="H81" s="35"/>
      <c r="I81" s="16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</row>
    <row r="82" spans="2:29" ht="12.75" customHeight="1" x14ac:dyDescent="0.2">
      <c r="B82" s="24"/>
      <c r="D82" s="14"/>
      <c r="E82" s="14"/>
      <c r="F82" s="15"/>
      <c r="G82" s="15"/>
      <c r="H82" s="35"/>
      <c r="I82" s="16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</row>
    <row r="83" spans="2:29" ht="12.75" customHeight="1" thickBot="1" x14ac:dyDescent="0.25">
      <c r="B83" s="25"/>
      <c r="D83" s="14"/>
      <c r="E83" s="14"/>
      <c r="F83" s="15"/>
      <c r="G83" s="15"/>
      <c r="H83" s="36"/>
      <c r="I83" s="16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</row>
    <row r="84" spans="2:29" ht="12.75" customHeight="1" x14ac:dyDescent="0.2">
      <c r="B84" s="5" t="s">
        <v>8</v>
      </c>
      <c r="D84" s="82" t="s">
        <v>1</v>
      </c>
      <c r="E84" s="83"/>
      <c r="F84" s="83"/>
      <c r="G84" s="83"/>
      <c r="H84" s="84"/>
      <c r="I84" s="51">
        <f>SUM(I24:I83)</f>
        <v>109</v>
      </c>
      <c r="J84" s="17">
        <f>SUM(J24:J83)</f>
        <v>6</v>
      </c>
      <c r="K84" s="17">
        <f>SUM(K24:K83)</f>
        <v>71</v>
      </c>
      <c r="L84" s="52">
        <f>ROUND(SUM(L24:L83),1)</f>
        <v>0.3</v>
      </c>
      <c r="M84" s="17">
        <f t="shared" ref="M84:W84" si="17">SUM(M24:M83)</f>
        <v>9554</v>
      </c>
      <c r="N84" s="17">
        <f t="shared" si="17"/>
        <v>86</v>
      </c>
      <c r="O84" s="17">
        <f t="shared" si="17"/>
        <v>4</v>
      </c>
      <c r="P84" s="17">
        <f t="shared" si="17"/>
        <v>161</v>
      </c>
      <c r="Q84" s="17">
        <f t="shared" si="17"/>
        <v>150</v>
      </c>
      <c r="R84" s="17">
        <f t="shared" si="17"/>
        <v>4</v>
      </c>
      <c r="S84" s="17">
        <f t="shared" si="17"/>
        <v>257</v>
      </c>
      <c r="T84" s="17">
        <f t="shared" si="17"/>
        <v>1</v>
      </c>
      <c r="U84" s="17">
        <f t="shared" si="17"/>
        <v>1</v>
      </c>
      <c r="V84" s="17">
        <f t="shared" si="17"/>
        <v>2</v>
      </c>
      <c r="W84" s="17">
        <f t="shared" si="17"/>
        <v>3</v>
      </c>
      <c r="X84" s="17" t="str">
        <f t="shared" ref="X84:AC84" si="18">IF(X8="","",IF(OR(X23="", X23="LS", X23="LUMP"),IF(SUM(COUNTIF(X66:X83,"LS")+COUNTIF(X66:X83,"LUMP"))&gt;0,"LS",""),IF(SUM(X66:X83)&gt;0,ROUNDUP(SUM(X66:X83),0),"")))</f>
        <v/>
      </c>
      <c r="Y84" s="17" t="str">
        <f t="shared" si="18"/>
        <v/>
      </c>
      <c r="Z84" s="17" t="str">
        <f t="shared" si="18"/>
        <v/>
      </c>
      <c r="AA84" s="17" t="str">
        <f t="shared" si="18"/>
        <v/>
      </c>
      <c r="AB84" s="17" t="str">
        <f t="shared" si="18"/>
        <v/>
      </c>
      <c r="AC84" s="17" t="str">
        <f t="shared" si="18"/>
        <v/>
      </c>
    </row>
    <row r="85" spans="2:29" ht="12.75" customHeight="1" thickBot="1" x14ac:dyDescent="0.25"/>
    <row r="86" spans="2:29" ht="12.75" customHeight="1" thickBot="1" x14ac:dyDescent="0.25">
      <c r="B86" s="22" t="s">
        <v>6</v>
      </c>
      <c r="D86" s="70" t="str">
        <f>"SUBSUMMARY SHEET " &amp; B87</f>
        <v xml:space="preserve">SUBSUMMARY SHEET </v>
      </c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70"/>
      <c r="R86" s="70"/>
      <c r="S86" s="70"/>
      <c r="T86" s="70"/>
      <c r="U86" s="70"/>
      <c r="V86" s="70"/>
      <c r="W86" s="70"/>
      <c r="X86" s="70"/>
      <c r="Y86" s="70"/>
      <c r="Z86" s="70"/>
      <c r="AA86" s="70"/>
      <c r="AB86" s="70"/>
      <c r="AC86" s="70"/>
    </row>
    <row r="87" spans="2:29" ht="12.75" customHeight="1" thickBot="1" x14ac:dyDescent="0.25">
      <c r="B87" s="26"/>
      <c r="D87" s="71" t="s">
        <v>4</v>
      </c>
      <c r="E87" s="71"/>
      <c r="F87" s="71"/>
      <c r="G87" s="71"/>
      <c r="H87" s="29"/>
      <c r="I87" s="21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21"/>
      <c r="Y87" s="21"/>
      <c r="Z87" s="21"/>
      <c r="AA87" s="21"/>
      <c r="AB87" s="21"/>
      <c r="AC87" s="21"/>
    </row>
    <row r="88" spans="2:29" ht="12.75" customHeight="1" thickBot="1" x14ac:dyDescent="0.25">
      <c r="D88" s="56" t="s">
        <v>5</v>
      </c>
      <c r="E88" s="56"/>
      <c r="F88" s="56"/>
      <c r="G88" s="56"/>
      <c r="H88" s="31"/>
      <c r="I88" s="18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18"/>
      <c r="Y88" s="18"/>
      <c r="Z88" s="18"/>
      <c r="AA88" s="18"/>
      <c r="AB88" s="18"/>
      <c r="AC88" s="18"/>
    </row>
    <row r="89" spans="2:29" ht="12.75" customHeight="1" x14ac:dyDescent="0.2">
      <c r="B89" s="79" t="s">
        <v>7</v>
      </c>
      <c r="D89" s="57" t="s">
        <v>12</v>
      </c>
      <c r="E89" s="57" t="s">
        <v>13</v>
      </c>
      <c r="F89" s="60" t="s">
        <v>0</v>
      </c>
      <c r="G89" s="61"/>
      <c r="H89" s="32"/>
      <c r="I89" s="7" t="str">
        <f t="shared" ref="I89:AC89" si="19">IF(OR(TRIM(I87)=0,TRIM(I87)=""),"",IF(IFERROR(TRIM(INDEX(QryItemNamed,MATCH(TRIM(I87),ITEM,0),2)),"")="Y","SPECIAL",LEFT(IFERROR(TRIM(INDEX(ITEM,MATCH(TRIM(I87),ITEM,0))),""),3)))</f>
        <v/>
      </c>
      <c r="J89" s="8" t="str">
        <f t="shared" ref="J89" si="20">IF(OR(TRIM(J87)=0,TRIM(J87)=""),"",IF(IFERROR(TRIM(INDEX(QryItemNamed,MATCH(TRIM(J87),ITEM,0),2)),"")="Y","SPECIAL",LEFT(IFERROR(TRIM(INDEX(ITEM,MATCH(TRIM(J87),ITEM,0))),""),3)))</f>
        <v/>
      </c>
      <c r="K89" s="8" t="str">
        <f t="shared" si="19"/>
        <v/>
      </c>
      <c r="L89" s="8" t="str">
        <f t="shared" si="19"/>
        <v/>
      </c>
      <c r="M89" s="8" t="str">
        <f t="shared" ref="M89:N89" si="21">IF(OR(TRIM(M87)=0,TRIM(M87)=""),"",IF(IFERROR(TRIM(INDEX(QryItemNamed,MATCH(TRIM(M87),ITEM,0),2)),"")="Y","SPECIAL",LEFT(IFERROR(TRIM(INDEX(ITEM,MATCH(TRIM(M87),ITEM,0))),""),3)))</f>
        <v/>
      </c>
      <c r="N89" s="8" t="str">
        <f t="shared" si="21"/>
        <v/>
      </c>
      <c r="O89" s="8" t="str">
        <f t="shared" ref="O89" si="22">IF(OR(TRIM(O87)=0,TRIM(O87)=""),"",IF(IFERROR(TRIM(INDEX(QryItemNamed,MATCH(TRIM(O87),ITEM,0),2)),"")="Y","SPECIAL",LEFT(IFERROR(TRIM(INDEX(ITEM,MATCH(TRIM(O87),ITEM,0))),""),3)))</f>
        <v/>
      </c>
      <c r="P89" s="8" t="str">
        <f t="shared" ref="P89" si="23">IF(OR(TRIM(P87)=0,TRIM(P87)=""),"",IF(IFERROR(TRIM(INDEX(QryItemNamed,MATCH(TRIM(P87),ITEM,0),2)),"")="Y","SPECIAL",LEFT(IFERROR(TRIM(INDEX(ITEM,MATCH(TRIM(P87),ITEM,0))),""),3)))</f>
        <v/>
      </c>
      <c r="Q89" s="8" t="str">
        <f t="shared" si="19"/>
        <v/>
      </c>
      <c r="R89" s="8" t="str">
        <f t="shared" si="19"/>
        <v/>
      </c>
      <c r="S89" s="8" t="str">
        <f t="shared" si="19"/>
        <v/>
      </c>
      <c r="T89" s="8" t="str">
        <f t="shared" si="19"/>
        <v/>
      </c>
      <c r="U89" s="8" t="str">
        <f t="shared" si="19"/>
        <v/>
      </c>
      <c r="V89" s="8" t="str">
        <f t="shared" si="19"/>
        <v/>
      </c>
      <c r="W89" s="8" t="str">
        <f t="shared" si="19"/>
        <v/>
      </c>
      <c r="X89" s="8" t="str">
        <f t="shared" si="19"/>
        <v/>
      </c>
      <c r="Y89" s="8" t="str">
        <f t="shared" si="19"/>
        <v/>
      </c>
      <c r="Z89" s="8" t="str">
        <f t="shared" si="19"/>
        <v/>
      </c>
      <c r="AA89" s="8" t="str">
        <f t="shared" ref="AA89" si="24">IF(OR(TRIM(AA87)=0,TRIM(AA87)=""),"",IF(IFERROR(TRIM(INDEX(QryItemNamed,MATCH(TRIM(AA87),ITEM,0),2)),"")="Y","SPECIAL",LEFT(IFERROR(TRIM(INDEX(ITEM,MATCH(TRIM(AA87),ITEM,0))),""),3)))</f>
        <v/>
      </c>
      <c r="AB89" s="8" t="str">
        <f t="shared" si="19"/>
        <v/>
      </c>
      <c r="AC89" s="8" t="str">
        <f t="shared" si="19"/>
        <v/>
      </c>
    </row>
    <row r="90" spans="2:29" ht="12.75" customHeight="1" x14ac:dyDescent="0.2">
      <c r="B90" s="80"/>
      <c r="D90" s="58"/>
      <c r="E90" s="58"/>
      <c r="F90" s="62"/>
      <c r="G90" s="63"/>
      <c r="H90" s="33"/>
      <c r="I90" s="66" t="str">
        <f t="shared" ref="I90:AC90" si="25">IF(OR(TRIM(I87)=0,TRIM(I87)=""),IF(I88="","",I88),IF(IFERROR(TRIM(INDEX(QryItemNamed,MATCH(TRIM(I87),ITEM,0),2)),"")="Y",TRIM(RIGHT(IFERROR(TRIM(INDEX(QryItemNamed,MATCH(TRIM(I87),ITEM,0),4)),"123456789012"),LEN(IFERROR(TRIM(INDEX(QryItemNamed,MATCH(TRIM(I87),ITEM,0),4)),"123456789012"))-9))&amp;I88,IFERROR(TRIM(INDEX(QryItemNamed,MATCH(TRIM(I87),ITEM,0),4))&amp;I88,"ITEM CODE DOES NOT EXIST IN ITEM MASTER")))</f>
        <v/>
      </c>
      <c r="J90" s="53" t="str">
        <f t="shared" ref="J90" si="26">IF(OR(TRIM(J87)=0,TRIM(J87)=""),IF(J88="","",J88),IF(IFERROR(TRIM(INDEX(QryItemNamed,MATCH(TRIM(J87),ITEM,0),2)),"")="Y",TRIM(RIGHT(IFERROR(TRIM(INDEX(QryItemNamed,MATCH(TRIM(J87),ITEM,0),4)),"123456789012"),LEN(IFERROR(TRIM(INDEX(QryItemNamed,MATCH(TRIM(J87),ITEM,0),4)),"123456789012"))-9))&amp;J88,IFERROR(TRIM(INDEX(QryItemNamed,MATCH(TRIM(J87),ITEM,0),4))&amp;J88,"ITEM CODE DOES NOT EXIST IN ITEM MASTER")))</f>
        <v/>
      </c>
      <c r="K90" s="67" t="str">
        <f t="shared" si="25"/>
        <v/>
      </c>
      <c r="L90" s="67" t="str">
        <f t="shared" si="25"/>
        <v/>
      </c>
      <c r="M90" s="72" t="str">
        <f t="shared" ref="M90:N90" si="27">IF(OR(TRIM(M87)=0,TRIM(M87)=""),IF(M88="","",M88),IF(IFERROR(TRIM(INDEX(QryItemNamed,MATCH(TRIM(M87),ITEM,0),2)),"")="Y",TRIM(RIGHT(IFERROR(TRIM(INDEX(QryItemNamed,MATCH(TRIM(M87),ITEM,0),4)),"123456789012"),LEN(IFERROR(TRIM(INDEX(QryItemNamed,MATCH(TRIM(M87),ITEM,0),4)),"123456789012"))-9))&amp;M88,IFERROR(TRIM(INDEX(QryItemNamed,MATCH(TRIM(M87),ITEM,0),4))&amp;M88,"ITEM CODE DOES NOT EXIST IN ITEM MASTER")))</f>
        <v/>
      </c>
      <c r="N90" s="53" t="str">
        <f t="shared" si="27"/>
        <v/>
      </c>
      <c r="O90" s="72" t="str">
        <f t="shared" ref="O90" si="28">IF(OR(TRIM(O87)=0,TRIM(O87)=""),IF(O88="","",O88),IF(IFERROR(TRIM(INDEX(QryItemNamed,MATCH(TRIM(O87),ITEM,0),2)),"")="Y",TRIM(RIGHT(IFERROR(TRIM(INDEX(QryItemNamed,MATCH(TRIM(O87),ITEM,0),4)),"123456789012"),LEN(IFERROR(TRIM(INDEX(QryItemNamed,MATCH(TRIM(O87),ITEM,0),4)),"123456789012"))-9))&amp;O88,IFERROR(TRIM(INDEX(QryItemNamed,MATCH(TRIM(O87),ITEM,0),4))&amp;O88,"ITEM CODE DOES NOT EXIST IN ITEM MASTER")))</f>
        <v/>
      </c>
      <c r="P90" s="72" t="str">
        <f t="shared" ref="P90" si="29">IF(OR(TRIM(P87)=0,TRIM(P87)=""),IF(P88="","",P88),IF(IFERROR(TRIM(INDEX(QryItemNamed,MATCH(TRIM(P87),ITEM,0),2)),"")="Y",TRIM(RIGHT(IFERROR(TRIM(INDEX(QryItemNamed,MATCH(TRIM(P87),ITEM,0),4)),"123456789012"),LEN(IFERROR(TRIM(INDEX(QryItemNamed,MATCH(TRIM(P87),ITEM,0),4)),"123456789012"))-9))&amp;P88,IFERROR(TRIM(INDEX(QryItemNamed,MATCH(TRIM(P87),ITEM,0),4))&amp;P88,"ITEM CODE DOES NOT EXIST IN ITEM MASTER")))</f>
        <v/>
      </c>
      <c r="Q90" s="72" t="str">
        <f t="shared" si="25"/>
        <v/>
      </c>
      <c r="R90" s="72" t="str">
        <f t="shared" si="25"/>
        <v/>
      </c>
      <c r="S90" s="72" t="str">
        <f t="shared" si="25"/>
        <v/>
      </c>
      <c r="T90" s="72" t="str">
        <f t="shared" si="25"/>
        <v/>
      </c>
      <c r="U90" s="72" t="str">
        <f t="shared" si="25"/>
        <v/>
      </c>
      <c r="V90" s="72" t="str">
        <f t="shared" si="25"/>
        <v/>
      </c>
      <c r="W90" s="72" t="str">
        <f t="shared" si="25"/>
        <v/>
      </c>
      <c r="X90" s="72" t="str">
        <f t="shared" si="25"/>
        <v/>
      </c>
      <c r="Y90" s="72" t="str">
        <f t="shared" si="25"/>
        <v/>
      </c>
      <c r="Z90" s="72" t="str">
        <f t="shared" si="25"/>
        <v/>
      </c>
      <c r="AA90" s="72" t="str">
        <f t="shared" ref="AA90" si="30">IF(OR(TRIM(AA87)=0,TRIM(AA87)=""),IF(AA88="","",AA88),IF(IFERROR(TRIM(INDEX(QryItemNamed,MATCH(TRIM(AA87),ITEM,0),2)),"")="Y",TRIM(RIGHT(IFERROR(TRIM(INDEX(QryItemNamed,MATCH(TRIM(AA87),ITEM,0),4)),"123456789012"),LEN(IFERROR(TRIM(INDEX(QryItemNamed,MATCH(TRIM(AA87),ITEM,0),4)),"123456789012"))-9))&amp;AA88,IFERROR(TRIM(INDEX(QryItemNamed,MATCH(TRIM(AA87),ITEM,0),4))&amp;AA88,"ITEM CODE DOES NOT EXIST IN ITEM MASTER")))</f>
        <v/>
      </c>
      <c r="AB90" s="72" t="str">
        <f t="shared" si="25"/>
        <v/>
      </c>
      <c r="AC90" s="72" t="str">
        <f t="shared" si="25"/>
        <v/>
      </c>
    </row>
    <row r="91" spans="2:29" ht="12.75" customHeight="1" x14ac:dyDescent="0.2">
      <c r="B91" s="80"/>
      <c r="D91" s="58"/>
      <c r="E91" s="58"/>
      <c r="F91" s="62"/>
      <c r="G91" s="63"/>
      <c r="H91" s="33"/>
      <c r="I91" s="66"/>
      <c r="J91" s="54"/>
      <c r="K91" s="67"/>
      <c r="L91" s="67"/>
      <c r="M91" s="72"/>
      <c r="N91" s="54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</row>
    <row r="92" spans="2:29" ht="12.75" customHeight="1" x14ac:dyDescent="0.2">
      <c r="B92" s="80"/>
      <c r="D92" s="58"/>
      <c r="E92" s="58"/>
      <c r="F92" s="62"/>
      <c r="G92" s="63"/>
      <c r="H92" s="33"/>
      <c r="I92" s="66"/>
      <c r="J92" s="54"/>
      <c r="K92" s="67"/>
      <c r="L92" s="67"/>
      <c r="M92" s="72"/>
      <c r="N92" s="54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</row>
    <row r="93" spans="2:29" ht="12.75" customHeight="1" x14ac:dyDescent="0.2">
      <c r="B93" s="80"/>
      <c r="D93" s="58"/>
      <c r="E93" s="58"/>
      <c r="F93" s="62"/>
      <c r="G93" s="63"/>
      <c r="H93" s="33"/>
      <c r="I93" s="66"/>
      <c r="J93" s="54"/>
      <c r="K93" s="67"/>
      <c r="L93" s="67"/>
      <c r="M93" s="72"/>
      <c r="N93" s="54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</row>
    <row r="94" spans="2:29" ht="12.75" customHeight="1" x14ac:dyDescent="0.2">
      <c r="B94" s="80"/>
      <c r="D94" s="58"/>
      <c r="E94" s="58"/>
      <c r="F94" s="62"/>
      <c r="G94" s="63"/>
      <c r="H94" s="33"/>
      <c r="I94" s="66"/>
      <c r="J94" s="54"/>
      <c r="K94" s="67"/>
      <c r="L94" s="67"/>
      <c r="M94" s="72"/>
      <c r="N94" s="54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</row>
    <row r="95" spans="2:29" ht="12.75" customHeight="1" x14ac:dyDescent="0.2">
      <c r="B95" s="80"/>
      <c r="D95" s="58"/>
      <c r="E95" s="58"/>
      <c r="F95" s="62"/>
      <c r="G95" s="63"/>
      <c r="H95" s="33"/>
      <c r="I95" s="66"/>
      <c r="J95" s="54"/>
      <c r="K95" s="67"/>
      <c r="L95" s="67"/>
      <c r="M95" s="72"/>
      <c r="N95" s="54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</row>
    <row r="96" spans="2:29" ht="12.75" customHeight="1" x14ac:dyDescent="0.2">
      <c r="B96" s="80"/>
      <c r="D96" s="58"/>
      <c r="E96" s="58"/>
      <c r="F96" s="62"/>
      <c r="G96" s="63"/>
      <c r="H96" s="33"/>
      <c r="I96" s="66"/>
      <c r="J96" s="54"/>
      <c r="K96" s="67"/>
      <c r="L96" s="67"/>
      <c r="M96" s="72"/>
      <c r="N96" s="54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</row>
    <row r="97" spans="2:29" ht="12.75" customHeight="1" x14ac:dyDescent="0.2">
      <c r="B97" s="80"/>
      <c r="D97" s="58"/>
      <c r="E97" s="58"/>
      <c r="F97" s="62"/>
      <c r="G97" s="63"/>
      <c r="H97" s="33"/>
      <c r="I97" s="66"/>
      <c r="J97" s="54"/>
      <c r="K97" s="67"/>
      <c r="L97" s="67"/>
      <c r="M97" s="72"/>
      <c r="N97" s="54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</row>
    <row r="98" spans="2:29" ht="12.75" customHeight="1" x14ac:dyDescent="0.2">
      <c r="B98" s="80"/>
      <c r="D98" s="58"/>
      <c r="E98" s="58"/>
      <c r="F98" s="62"/>
      <c r="G98" s="63"/>
      <c r="H98" s="33"/>
      <c r="I98" s="66"/>
      <c r="J98" s="54"/>
      <c r="K98" s="67"/>
      <c r="L98" s="67"/>
      <c r="M98" s="72"/>
      <c r="N98" s="54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</row>
    <row r="99" spans="2:29" ht="12.75" customHeight="1" x14ac:dyDescent="0.2">
      <c r="B99" s="80"/>
      <c r="D99" s="58"/>
      <c r="E99" s="58"/>
      <c r="F99" s="62"/>
      <c r="G99" s="63"/>
      <c r="H99" s="33"/>
      <c r="I99" s="66"/>
      <c r="J99" s="54"/>
      <c r="K99" s="67"/>
      <c r="L99" s="67"/>
      <c r="M99" s="72"/>
      <c r="N99" s="54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</row>
    <row r="100" spans="2:29" ht="12.75" customHeight="1" x14ac:dyDescent="0.2">
      <c r="B100" s="80"/>
      <c r="D100" s="58"/>
      <c r="E100" s="58"/>
      <c r="F100" s="62"/>
      <c r="G100" s="63"/>
      <c r="H100" s="33"/>
      <c r="I100" s="66"/>
      <c r="J100" s="54"/>
      <c r="K100" s="67"/>
      <c r="L100" s="67"/>
      <c r="M100" s="72"/>
      <c r="N100" s="54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</row>
    <row r="101" spans="2:29" ht="12.75" customHeight="1" x14ac:dyDescent="0.2">
      <c r="B101" s="80"/>
      <c r="D101" s="58"/>
      <c r="E101" s="58"/>
      <c r="F101" s="62"/>
      <c r="G101" s="63"/>
      <c r="H101" s="33"/>
      <c r="I101" s="66"/>
      <c r="J101" s="55"/>
      <c r="K101" s="67"/>
      <c r="L101" s="67"/>
      <c r="M101" s="72"/>
      <c r="N101" s="55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</row>
    <row r="102" spans="2:29" ht="12.75" customHeight="1" thickBot="1" x14ac:dyDescent="0.25">
      <c r="B102" s="81"/>
      <c r="D102" s="59"/>
      <c r="E102" s="59"/>
      <c r="F102" s="64"/>
      <c r="G102" s="65"/>
      <c r="H102" s="34"/>
      <c r="I102" s="9" t="str">
        <f t="shared" ref="I102:AC102" si="31">IF(OR(TRIM(I87)=0,TRIM(I87)=""),"",IFERROR(TRIM(INDEX(QryItemNamed,MATCH(TRIM(I87),ITEM,0),3)),""))</f>
        <v/>
      </c>
      <c r="J102" s="10" t="str">
        <f t="shared" ref="J102" si="32">IF(OR(TRIM(J87)=0,TRIM(J87)=""),"",IFERROR(TRIM(INDEX(QryItemNamed,MATCH(TRIM(J87),ITEM,0),3)),""))</f>
        <v/>
      </c>
      <c r="K102" s="10" t="str">
        <f t="shared" si="31"/>
        <v/>
      </c>
      <c r="L102" s="10" t="str">
        <f t="shared" si="31"/>
        <v/>
      </c>
      <c r="M102" s="10" t="str">
        <f t="shared" ref="M102:N102" si="33">IF(OR(TRIM(M87)=0,TRIM(M87)=""),"",IFERROR(TRIM(INDEX(QryItemNamed,MATCH(TRIM(M87),ITEM,0),3)),""))</f>
        <v/>
      </c>
      <c r="N102" s="10" t="str">
        <f t="shared" si="33"/>
        <v/>
      </c>
      <c r="O102" s="10" t="str">
        <f t="shared" ref="O102" si="34">IF(OR(TRIM(O87)=0,TRIM(O87)=""),"",IFERROR(TRIM(INDEX(QryItemNamed,MATCH(TRIM(O87),ITEM,0),3)),""))</f>
        <v/>
      </c>
      <c r="P102" s="10" t="str">
        <f t="shared" ref="P102" si="35">IF(OR(TRIM(P87)=0,TRIM(P87)=""),"",IFERROR(TRIM(INDEX(QryItemNamed,MATCH(TRIM(P87),ITEM,0),3)),""))</f>
        <v/>
      </c>
      <c r="Q102" s="10" t="str">
        <f t="shared" si="31"/>
        <v/>
      </c>
      <c r="R102" s="10" t="str">
        <f t="shared" si="31"/>
        <v/>
      </c>
      <c r="S102" s="10" t="str">
        <f t="shared" si="31"/>
        <v/>
      </c>
      <c r="T102" s="10" t="str">
        <f t="shared" si="31"/>
        <v/>
      </c>
      <c r="U102" s="10" t="str">
        <f t="shared" si="31"/>
        <v/>
      </c>
      <c r="V102" s="10" t="str">
        <f t="shared" si="31"/>
        <v/>
      </c>
      <c r="W102" s="10" t="str">
        <f t="shared" si="31"/>
        <v/>
      </c>
      <c r="X102" s="10" t="str">
        <f t="shared" si="31"/>
        <v/>
      </c>
      <c r="Y102" s="10" t="str">
        <f t="shared" si="31"/>
        <v/>
      </c>
      <c r="Z102" s="10" t="str">
        <f t="shared" si="31"/>
        <v/>
      </c>
      <c r="AA102" s="10" t="str">
        <f t="shared" ref="AA102" si="36">IF(OR(TRIM(AA87)=0,TRIM(AA87)=""),"",IFERROR(TRIM(INDEX(QryItemNamed,MATCH(TRIM(AA87),ITEM,0),3)),""))</f>
        <v/>
      </c>
      <c r="AB102" s="10" t="str">
        <f t="shared" si="31"/>
        <v/>
      </c>
      <c r="AC102" s="10" t="str">
        <f t="shared" si="31"/>
        <v/>
      </c>
    </row>
    <row r="103" spans="2:29" ht="12.75" customHeight="1" x14ac:dyDescent="0.2">
      <c r="B103" s="23"/>
      <c r="D103" s="11"/>
      <c r="E103" s="11"/>
      <c r="F103" s="12"/>
      <c r="G103" s="12"/>
      <c r="H103" s="12"/>
      <c r="I103" s="13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</row>
    <row r="104" spans="2:29" ht="12.75" customHeight="1" x14ac:dyDescent="0.2">
      <c r="B104" s="24"/>
      <c r="D104" s="14"/>
      <c r="E104" s="14"/>
      <c r="F104" s="15"/>
      <c r="G104" s="15"/>
      <c r="H104" s="15"/>
      <c r="I104" s="16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</row>
    <row r="105" spans="2:29" ht="12.75" customHeight="1" x14ac:dyDescent="0.2">
      <c r="B105" s="24"/>
      <c r="D105" s="14"/>
      <c r="E105" s="14"/>
      <c r="F105" s="15"/>
      <c r="G105" s="15"/>
      <c r="H105" s="15"/>
      <c r="I105" s="16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</row>
    <row r="106" spans="2:29" ht="12.75" customHeight="1" x14ac:dyDescent="0.2">
      <c r="B106" s="24"/>
      <c r="D106" s="14"/>
      <c r="E106" s="14"/>
      <c r="F106" s="15"/>
      <c r="G106" s="15"/>
      <c r="H106" s="15"/>
      <c r="I106" s="16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</row>
    <row r="107" spans="2:29" ht="12.75" customHeight="1" x14ac:dyDescent="0.2">
      <c r="B107" s="24"/>
      <c r="D107" s="14"/>
      <c r="E107" s="14"/>
      <c r="F107" s="15"/>
      <c r="G107" s="15"/>
      <c r="H107" s="15"/>
      <c r="I107" s="16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</row>
    <row r="108" spans="2:29" ht="12.75" customHeight="1" x14ac:dyDescent="0.2">
      <c r="B108" s="24"/>
      <c r="D108" s="14"/>
      <c r="E108" s="14"/>
      <c r="F108" s="15"/>
      <c r="G108" s="15"/>
      <c r="H108" s="15"/>
      <c r="I108" s="16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</row>
    <row r="109" spans="2:29" ht="12.75" customHeight="1" x14ac:dyDescent="0.2">
      <c r="B109" s="24"/>
      <c r="D109" s="14"/>
      <c r="E109" s="14"/>
      <c r="F109" s="15"/>
      <c r="G109" s="15"/>
      <c r="H109" s="15"/>
      <c r="I109" s="16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</row>
    <row r="110" spans="2:29" ht="12.75" customHeight="1" x14ac:dyDescent="0.2">
      <c r="B110" s="24"/>
      <c r="D110" s="14"/>
      <c r="E110" s="14"/>
      <c r="F110" s="15"/>
      <c r="G110" s="15"/>
      <c r="H110" s="15"/>
      <c r="I110" s="16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</row>
    <row r="111" spans="2:29" ht="12.75" customHeight="1" x14ac:dyDescent="0.2">
      <c r="B111" s="24"/>
      <c r="D111" s="14"/>
      <c r="E111" s="14"/>
      <c r="F111" s="15"/>
      <c r="G111" s="15"/>
      <c r="H111" s="15"/>
      <c r="I111" s="16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</row>
    <row r="112" spans="2:29" ht="12.75" customHeight="1" x14ac:dyDescent="0.2">
      <c r="B112" s="24"/>
      <c r="D112" s="14"/>
      <c r="E112" s="14"/>
      <c r="F112" s="15"/>
      <c r="G112" s="15"/>
      <c r="H112" s="15"/>
      <c r="I112" s="16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</row>
    <row r="113" spans="2:29" ht="12.75" customHeight="1" x14ac:dyDescent="0.2">
      <c r="B113" s="24"/>
      <c r="D113" s="14"/>
      <c r="E113" s="14"/>
      <c r="F113" s="15"/>
      <c r="G113" s="15"/>
      <c r="H113" s="15"/>
      <c r="I113" s="16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</row>
    <row r="114" spans="2:29" ht="12.75" customHeight="1" x14ac:dyDescent="0.2">
      <c r="B114" s="24"/>
      <c r="D114" s="14"/>
      <c r="E114" s="14"/>
      <c r="F114" s="15"/>
      <c r="G114" s="15"/>
      <c r="H114" s="15"/>
      <c r="I114" s="16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</row>
    <row r="115" spans="2:29" ht="12.75" customHeight="1" x14ac:dyDescent="0.2">
      <c r="B115" s="24"/>
      <c r="D115" s="14"/>
      <c r="E115" s="14"/>
      <c r="F115" s="15"/>
      <c r="G115" s="15"/>
      <c r="H115" s="15"/>
      <c r="I115" s="16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</row>
    <row r="116" spans="2:29" ht="12.75" customHeight="1" x14ac:dyDescent="0.2">
      <c r="B116" s="24"/>
      <c r="D116" s="14"/>
      <c r="E116" s="14"/>
      <c r="F116" s="15"/>
      <c r="G116" s="15"/>
      <c r="H116" s="15"/>
      <c r="I116" s="16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</row>
    <row r="117" spans="2:29" ht="12.75" customHeight="1" x14ac:dyDescent="0.2">
      <c r="B117" s="24"/>
      <c r="D117" s="14"/>
      <c r="E117" s="14"/>
      <c r="F117" s="15"/>
      <c r="G117" s="15"/>
      <c r="H117" s="15"/>
      <c r="I117" s="16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</row>
    <row r="118" spans="2:29" ht="12.75" customHeight="1" x14ac:dyDescent="0.2">
      <c r="B118" s="24"/>
      <c r="D118" s="14"/>
      <c r="E118" s="14"/>
      <c r="F118" s="15"/>
      <c r="G118" s="15"/>
      <c r="H118" s="15"/>
      <c r="I118" s="16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</row>
    <row r="119" spans="2:29" ht="12.75" customHeight="1" x14ac:dyDescent="0.2">
      <c r="B119" s="24"/>
      <c r="D119" s="14"/>
      <c r="E119" s="14"/>
      <c r="F119" s="15"/>
      <c r="G119" s="15"/>
      <c r="H119" s="15"/>
      <c r="I119" s="16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</row>
    <row r="120" spans="2:29" ht="12.75" customHeight="1" x14ac:dyDescent="0.2">
      <c r="B120" s="24"/>
      <c r="D120" s="14"/>
      <c r="E120" s="14"/>
      <c r="F120" s="15"/>
      <c r="G120" s="15"/>
      <c r="H120" s="15"/>
      <c r="I120" s="16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</row>
    <row r="121" spans="2:29" ht="12.75" customHeight="1" x14ac:dyDescent="0.2">
      <c r="B121" s="24"/>
      <c r="D121" s="14"/>
      <c r="E121" s="14"/>
      <c r="F121" s="15"/>
      <c r="G121" s="15"/>
      <c r="H121" s="15"/>
      <c r="I121" s="16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</row>
    <row r="122" spans="2:29" ht="12.75" customHeight="1" x14ac:dyDescent="0.2">
      <c r="B122" s="24"/>
      <c r="D122" s="14"/>
      <c r="E122" s="14"/>
      <c r="F122" s="15"/>
      <c r="G122" s="15"/>
      <c r="H122" s="15"/>
      <c r="I122" s="16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</row>
    <row r="123" spans="2:29" ht="12.75" customHeight="1" x14ac:dyDescent="0.2">
      <c r="B123" s="24"/>
      <c r="D123" s="14"/>
      <c r="E123" s="14"/>
      <c r="F123" s="15"/>
      <c r="G123" s="15"/>
      <c r="H123" s="15"/>
      <c r="I123" s="16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</row>
    <row r="124" spans="2:29" ht="12.75" customHeight="1" x14ac:dyDescent="0.2">
      <c r="B124" s="24"/>
      <c r="D124" s="14"/>
      <c r="E124" s="14"/>
      <c r="F124" s="15"/>
      <c r="G124" s="15"/>
      <c r="H124" s="15"/>
      <c r="I124" s="16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</row>
    <row r="125" spans="2:29" ht="12.75" customHeight="1" x14ac:dyDescent="0.2">
      <c r="B125" s="24"/>
      <c r="D125" s="14"/>
      <c r="E125" s="14"/>
      <c r="F125" s="15"/>
      <c r="G125" s="15"/>
      <c r="H125" s="15"/>
      <c r="I125" s="16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</row>
    <row r="126" spans="2:29" ht="12.75" customHeight="1" x14ac:dyDescent="0.2">
      <c r="B126" s="24"/>
      <c r="D126" s="14"/>
      <c r="E126" s="14"/>
      <c r="F126" s="15"/>
      <c r="G126" s="15"/>
      <c r="H126" s="15"/>
      <c r="I126" s="16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</row>
    <row r="127" spans="2:29" ht="12.75" customHeight="1" x14ac:dyDescent="0.2">
      <c r="B127" s="24"/>
      <c r="D127" s="14"/>
      <c r="E127" s="14"/>
      <c r="F127" s="15"/>
      <c r="G127" s="15"/>
      <c r="H127" s="15"/>
      <c r="I127" s="16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</row>
    <row r="128" spans="2:29" ht="12.75" customHeight="1" x14ac:dyDescent="0.2">
      <c r="B128" s="24"/>
      <c r="D128" s="14"/>
      <c r="E128" s="14"/>
      <c r="F128" s="15"/>
      <c r="G128" s="15"/>
      <c r="H128" s="15"/>
      <c r="I128" s="16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</row>
    <row r="129" spans="2:29" ht="12.75" customHeight="1" x14ac:dyDescent="0.2">
      <c r="B129" s="24"/>
      <c r="D129" s="14"/>
      <c r="E129" s="14"/>
      <c r="F129" s="15"/>
      <c r="G129" s="15"/>
      <c r="H129" s="15"/>
      <c r="I129" s="16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</row>
    <row r="130" spans="2:29" ht="12.75" customHeight="1" x14ac:dyDescent="0.2">
      <c r="B130" s="24"/>
      <c r="D130" s="14"/>
      <c r="E130" s="14"/>
      <c r="F130" s="15"/>
      <c r="G130" s="15"/>
      <c r="H130" s="15"/>
      <c r="I130" s="16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</row>
    <row r="131" spans="2:29" ht="12.75" customHeight="1" x14ac:dyDescent="0.2">
      <c r="B131" s="24"/>
      <c r="D131" s="14"/>
      <c r="E131" s="14"/>
      <c r="F131" s="15"/>
      <c r="G131" s="15"/>
      <c r="H131" s="15"/>
      <c r="I131" s="16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</row>
    <row r="132" spans="2:29" ht="12.75" customHeight="1" x14ac:dyDescent="0.2">
      <c r="B132" s="24"/>
      <c r="D132" s="14"/>
      <c r="E132" s="14"/>
      <c r="F132" s="15"/>
      <c r="G132" s="15"/>
      <c r="H132" s="15"/>
      <c r="I132" s="16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</row>
    <row r="133" spans="2:29" ht="12.75" customHeight="1" x14ac:dyDescent="0.2">
      <c r="B133" s="24"/>
      <c r="D133" s="14"/>
      <c r="E133" s="14"/>
      <c r="F133" s="15"/>
      <c r="G133" s="15"/>
      <c r="H133" s="15"/>
      <c r="I133" s="16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</row>
    <row r="134" spans="2:29" ht="12.75" customHeight="1" x14ac:dyDescent="0.2">
      <c r="B134" s="24"/>
      <c r="D134" s="14"/>
      <c r="E134" s="14"/>
      <c r="F134" s="15"/>
      <c r="G134" s="15"/>
      <c r="H134" s="15"/>
      <c r="I134" s="16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</row>
    <row r="135" spans="2:29" ht="12.75" customHeight="1" x14ac:dyDescent="0.2">
      <c r="B135" s="24"/>
      <c r="D135" s="14"/>
      <c r="E135" s="14"/>
      <c r="F135" s="15"/>
      <c r="G135" s="15"/>
      <c r="H135" s="15"/>
      <c r="I135" s="16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</row>
    <row r="136" spans="2:29" ht="12.75" customHeight="1" x14ac:dyDescent="0.2">
      <c r="B136" s="24"/>
      <c r="D136" s="14"/>
      <c r="E136" s="14"/>
      <c r="F136" s="15"/>
      <c r="G136" s="15"/>
      <c r="H136" s="15"/>
      <c r="I136" s="16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</row>
    <row r="137" spans="2:29" ht="12.75" customHeight="1" x14ac:dyDescent="0.2">
      <c r="B137" s="24"/>
      <c r="D137" s="14"/>
      <c r="E137" s="14"/>
      <c r="F137" s="15"/>
      <c r="G137" s="15"/>
      <c r="H137" s="15"/>
      <c r="I137" s="16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</row>
    <row r="138" spans="2:29" ht="12.75" customHeight="1" x14ac:dyDescent="0.2">
      <c r="B138" s="24"/>
      <c r="D138" s="14"/>
      <c r="E138" s="14"/>
      <c r="F138" s="15"/>
      <c r="G138" s="15"/>
      <c r="H138" s="15"/>
      <c r="I138" s="16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</row>
    <row r="139" spans="2:29" ht="12.75" customHeight="1" x14ac:dyDescent="0.2">
      <c r="B139" s="24"/>
      <c r="D139" s="14"/>
      <c r="E139" s="14"/>
      <c r="F139" s="15"/>
      <c r="G139" s="15"/>
      <c r="H139" s="15"/>
      <c r="I139" s="16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</row>
    <row r="140" spans="2:29" ht="12.75" customHeight="1" x14ac:dyDescent="0.2">
      <c r="B140" s="24"/>
      <c r="D140" s="14"/>
      <c r="E140" s="14"/>
      <c r="F140" s="15"/>
      <c r="G140" s="15"/>
      <c r="H140" s="15"/>
      <c r="I140" s="16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</row>
    <row r="141" spans="2:29" ht="12.75" customHeight="1" x14ac:dyDescent="0.2">
      <c r="B141" s="24"/>
      <c r="D141" s="14"/>
      <c r="E141" s="14"/>
      <c r="F141" s="15"/>
      <c r="G141" s="15"/>
      <c r="H141" s="15"/>
      <c r="I141" s="16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</row>
    <row r="142" spans="2:29" ht="12.75" customHeight="1" x14ac:dyDescent="0.2">
      <c r="B142" s="24"/>
      <c r="D142" s="14"/>
      <c r="E142" s="14"/>
      <c r="F142" s="15"/>
      <c r="G142" s="15"/>
      <c r="H142" s="15"/>
      <c r="I142" s="16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</row>
    <row r="143" spans="2:29" ht="12.75" customHeight="1" x14ac:dyDescent="0.2">
      <c r="B143" s="24"/>
      <c r="D143" s="14"/>
      <c r="E143" s="14"/>
      <c r="F143" s="15"/>
      <c r="G143" s="15"/>
      <c r="H143" s="15"/>
      <c r="I143" s="16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</row>
    <row r="144" spans="2:29" ht="12.75" customHeight="1" x14ac:dyDescent="0.2">
      <c r="B144" s="24"/>
      <c r="D144" s="14"/>
      <c r="E144" s="14"/>
      <c r="F144" s="15"/>
      <c r="G144" s="15"/>
      <c r="H144" s="15"/>
      <c r="I144" s="16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</row>
    <row r="145" spans="2:29" ht="12.75" customHeight="1" x14ac:dyDescent="0.2">
      <c r="B145" s="24"/>
      <c r="D145" s="14"/>
      <c r="E145" s="14"/>
      <c r="F145" s="15"/>
      <c r="G145" s="15"/>
      <c r="H145" s="15"/>
      <c r="I145" s="16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</row>
    <row r="146" spans="2:29" ht="12.75" customHeight="1" x14ac:dyDescent="0.2">
      <c r="B146" s="24"/>
      <c r="D146" s="14"/>
      <c r="E146" s="14"/>
      <c r="F146" s="15"/>
      <c r="G146" s="15"/>
      <c r="H146" s="15"/>
      <c r="I146" s="16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</row>
    <row r="147" spans="2:29" ht="12.75" customHeight="1" x14ac:dyDescent="0.2">
      <c r="B147" s="24"/>
      <c r="D147" s="14"/>
      <c r="E147" s="14"/>
      <c r="F147" s="15"/>
      <c r="G147" s="15"/>
      <c r="H147" s="15"/>
      <c r="I147" s="16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</row>
    <row r="148" spans="2:29" ht="12.75" customHeight="1" x14ac:dyDescent="0.2">
      <c r="B148" s="24"/>
      <c r="D148" s="14"/>
      <c r="E148" s="14"/>
      <c r="F148" s="15"/>
      <c r="G148" s="15"/>
      <c r="H148" s="15"/>
      <c r="I148" s="16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</row>
    <row r="149" spans="2:29" ht="12.75" customHeight="1" x14ac:dyDescent="0.2">
      <c r="B149" s="24"/>
      <c r="D149" s="14"/>
      <c r="E149" s="14"/>
      <c r="F149" s="15"/>
      <c r="G149" s="15"/>
      <c r="H149" s="15"/>
      <c r="I149" s="16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</row>
    <row r="150" spans="2:29" ht="12.75" customHeight="1" x14ac:dyDescent="0.2">
      <c r="B150" s="24"/>
      <c r="D150" s="14"/>
      <c r="E150" s="14"/>
      <c r="F150" s="15"/>
      <c r="G150" s="15"/>
      <c r="H150" s="15"/>
      <c r="I150" s="16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</row>
    <row r="151" spans="2:29" ht="12.75" customHeight="1" x14ac:dyDescent="0.2">
      <c r="B151" s="24"/>
      <c r="D151" s="14"/>
      <c r="E151" s="14"/>
      <c r="F151" s="15"/>
      <c r="G151" s="15"/>
      <c r="H151" s="15"/>
      <c r="I151" s="16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</row>
    <row r="152" spans="2:29" ht="12.75" customHeight="1" x14ac:dyDescent="0.2">
      <c r="B152" s="24"/>
      <c r="D152" s="14"/>
      <c r="E152" s="14"/>
      <c r="F152" s="15"/>
      <c r="G152" s="15"/>
      <c r="H152" s="15"/>
      <c r="I152" s="16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</row>
    <row r="153" spans="2:29" ht="12.75" customHeight="1" x14ac:dyDescent="0.2">
      <c r="B153" s="24"/>
      <c r="D153" s="14"/>
      <c r="E153" s="14"/>
      <c r="F153" s="15"/>
      <c r="G153" s="15"/>
      <c r="H153" s="15"/>
      <c r="I153" s="16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</row>
    <row r="154" spans="2:29" ht="12.75" customHeight="1" x14ac:dyDescent="0.2">
      <c r="B154" s="24"/>
      <c r="D154" s="14"/>
      <c r="E154" s="14"/>
      <c r="F154" s="15"/>
      <c r="G154" s="15"/>
      <c r="H154" s="15"/>
      <c r="I154" s="16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</row>
    <row r="155" spans="2:29" ht="12.75" customHeight="1" x14ac:dyDescent="0.2">
      <c r="B155" s="24"/>
      <c r="D155" s="14"/>
      <c r="E155" s="14"/>
      <c r="F155" s="15"/>
      <c r="G155" s="15"/>
      <c r="H155" s="15"/>
      <c r="I155" s="16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</row>
    <row r="156" spans="2:29" ht="12.75" customHeight="1" x14ac:dyDescent="0.2">
      <c r="B156" s="24"/>
      <c r="D156" s="14"/>
      <c r="E156" s="14"/>
      <c r="F156" s="15"/>
      <c r="G156" s="15"/>
      <c r="H156" s="15"/>
      <c r="I156" s="16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</row>
    <row r="157" spans="2:29" ht="12.75" customHeight="1" x14ac:dyDescent="0.2">
      <c r="B157" s="24"/>
      <c r="D157" s="14"/>
      <c r="E157" s="14"/>
      <c r="F157" s="15"/>
      <c r="G157" s="15"/>
      <c r="H157" s="15"/>
      <c r="I157" s="16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</row>
    <row r="158" spans="2:29" ht="12.75" customHeight="1" x14ac:dyDescent="0.2">
      <c r="B158" s="24"/>
      <c r="D158" s="14"/>
      <c r="E158" s="14"/>
      <c r="F158" s="15"/>
      <c r="G158" s="15"/>
      <c r="H158" s="15"/>
      <c r="I158" s="16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</row>
    <row r="159" spans="2:29" ht="12.75" customHeight="1" x14ac:dyDescent="0.2">
      <c r="B159" s="24"/>
      <c r="D159" s="14"/>
      <c r="E159" s="14"/>
      <c r="F159" s="15"/>
      <c r="G159" s="15"/>
      <c r="H159" s="15"/>
      <c r="I159" s="16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</row>
    <row r="160" spans="2:29" ht="12.75" customHeight="1" x14ac:dyDescent="0.2">
      <c r="B160" s="24"/>
      <c r="D160" s="14"/>
      <c r="E160" s="14"/>
      <c r="F160" s="15"/>
      <c r="G160" s="15"/>
      <c r="H160" s="15"/>
      <c r="I160" s="16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</row>
    <row r="161" spans="2:29" ht="12.75" customHeight="1" x14ac:dyDescent="0.2">
      <c r="B161" s="24"/>
      <c r="D161" s="14"/>
      <c r="E161" s="14"/>
      <c r="F161" s="15"/>
      <c r="G161" s="15"/>
      <c r="H161" s="15"/>
      <c r="I161" s="16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</row>
    <row r="162" spans="2:29" ht="12.75" customHeight="1" thickBot="1" x14ac:dyDescent="0.25">
      <c r="B162" s="25"/>
      <c r="D162" s="14"/>
      <c r="E162" s="14"/>
      <c r="F162" s="15"/>
      <c r="G162" s="15"/>
      <c r="H162" s="15"/>
      <c r="I162" s="16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</row>
    <row r="163" spans="2:29" ht="12.75" customHeight="1" x14ac:dyDescent="0.2">
      <c r="B163" s="5" t="s">
        <v>8</v>
      </c>
      <c r="D163" s="68" t="s">
        <v>1</v>
      </c>
      <c r="E163" s="69"/>
      <c r="F163" s="69"/>
      <c r="G163" s="69"/>
      <c r="H163" s="30"/>
      <c r="I163" s="17" t="str">
        <f>IF(I87="","",IF(OR(I102="", I102="LS", I102="LUMP"),IF(SUM(COUNTIF(I103:I162,"LS")+COUNTIF(I103:I162,"LUMP"))&gt;0,"LS",""),IF(SUM(I103:I162)&gt;0,ROUNDUP(SUM(I103:I162),0),"")))</f>
        <v/>
      </c>
      <c r="J163" s="17" t="str">
        <f t="shared" ref="J163" si="37">IF(J87="","",IF(OR(J102="", J102="LS", J102="LUMP"),IF(SUM(COUNTIF(J103:J162,"LS")+COUNTIF(J103:J162,"LUMP"))&gt;0,"LS",""),IF(SUM(J103:J162)&gt;0,ROUNDUP(SUM(J103:J162),0),"")))</f>
        <v/>
      </c>
      <c r="K163" s="17" t="str">
        <f t="shared" ref="K163:AC163" si="38">IF(K87="","",IF(OR(K102="", K102="LS", K102="LUMP"),IF(SUM(COUNTIF(K103:K162,"LS")+COUNTIF(K103:K162,"LUMP"))&gt;0,"LS",""),IF(SUM(K103:K162)&gt;0,ROUNDUP(SUM(K103:K162),0),"")))</f>
        <v/>
      </c>
      <c r="L163" s="17" t="str">
        <f t="shared" si="38"/>
        <v/>
      </c>
      <c r="M163" s="17" t="str">
        <f t="shared" ref="M163:N163" si="39">IF(M87="","",IF(OR(M102="", M102="LS", M102="LUMP"),IF(SUM(COUNTIF(M103:M162,"LS")+COUNTIF(M103:M162,"LUMP"))&gt;0,"LS",""),IF(SUM(M103:M162)&gt;0,ROUNDUP(SUM(M103:M162),0),"")))</f>
        <v/>
      </c>
      <c r="N163" s="17" t="str">
        <f t="shared" si="39"/>
        <v/>
      </c>
      <c r="O163" s="17" t="str">
        <f t="shared" ref="O163" si="40">IF(O87="","",IF(OR(O102="", O102="LS", O102="LUMP"),IF(SUM(COUNTIF(O103:O162,"LS")+COUNTIF(O103:O162,"LUMP"))&gt;0,"LS",""),IF(SUM(O103:O162)&gt;0,ROUNDUP(SUM(O103:O162),0),"")))</f>
        <v/>
      </c>
      <c r="P163" s="17" t="str">
        <f t="shared" ref="P163" si="41">IF(P87="","",IF(OR(P102="", P102="LS", P102="LUMP"),IF(SUM(COUNTIF(P103:P162,"LS")+COUNTIF(P103:P162,"LUMP"))&gt;0,"LS",""),IF(SUM(P103:P162)&gt;0,ROUNDUP(SUM(P103:P162),0),"")))</f>
        <v/>
      </c>
      <c r="Q163" s="17" t="str">
        <f t="shared" si="38"/>
        <v/>
      </c>
      <c r="R163" s="17" t="str">
        <f t="shared" si="38"/>
        <v/>
      </c>
      <c r="S163" s="17" t="str">
        <f t="shared" si="38"/>
        <v/>
      </c>
      <c r="T163" s="17" t="str">
        <f t="shared" si="38"/>
        <v/>
      </c>
      <c r="U163" s="17" t="str">
        <f t="shared" si="38"/>
        <v/>
      </c>
      <c r="V163" s="17" t="str">
        <f t="shared" si="38"/>
        <v/>
      </c>
      <c r="W163" s="17" t="str">
        <f t="shared" si="38"/>
        <v/>
      </c>
      <c r="X163" s="17" t="str">
        <f t="shared" si="38"/>
        <v/>
      </c>
      <c r="Y163" s="17" t="str">
        <f t="shared" si="38"/>
        <v/>
      </c>
      <c r="Z163" s="17" t="str">
        <f t="shared" si="38"/>
        <v/>
      </c>
      <c r="AA163" s="17" t="str">
        <f t="shared" ref="AA163" si="42">IF(AA87="","",IF(OR(AA102="", AA102="LS", AA102="LUMP"),IF(SUM(COUNTIF(AA103:AA162,"LS")+COUNTIF(AA103:AA162,"LUMP"))&gt;0,"LS",""),IF(SUM(AA103:AA162)&gt;0,ROUNDUP(SUM(AA103:AA162),0),"")))</f>
        <v/>
      </c>
      <c r="AB163" s="17" t="str">
        <f t="shared" si="38"/>
        <v/>
      </c>
      <c r="AC163" s="17" t="str">
        <f t="shared" si="38"/>
        <v/>
      </c>
    </row>
    <row r="164" spans="2:29" ht="12.75" customHeight="1" thickBot="1" x14ac:dyDescent="0.25"/>
    <row r="165" spans="2:29" ht="12.75" customHeight="1" thickBot="1" x14ac:dyDescent="0.25">
      <c r="B165" s="22" t="s">
        <v>6</v>
      </c>
      <c r="D165" s="70" t="str">
        <f>"SUBSUMMARY SHEET " &amp; B166</f>
        <v xml:space="preserve">SUBSUMMARY SHEET </v>
      </c>
      <c r="E165" s="70"/>
      <c r="F165" s="70"/>
      <c r="G165" s="70"/>
      <c r="H165" s="70"/>
      <c r="I165" s="70"/>
      <c r="J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  <c r="V165" s="70"/>
      <c r="W165" s="70"/>
      <c r="X165" s="70"/>
      <c r="Y165" s="70"/>
      <c r="Z165" s="70"/>
      <c r="AA165" s="70"/>
      <c r="AB165" s="70"/>
      <c r="AC165" s="70"/>
    </row>
    <row r="166" spans="2:29" ht="12.75" customHeight="1" thickBot="1" x14ac:dyDescent="0.25">
      <c r="B166" s="26"/>
      <c r="D166" s="71" t="s">
        <v>4</v>
      </c>
      <c r="E166" s="71"/>
      <c r="F166" s="71"/>
      <c r="G166" s="71"/>
      <c r="H166" s="29"/>
      <c r="I166" s="21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21"/>
      <c r="Y166" s="21"/>
      <c r="Z166" s="21"/>
      <c r="AA166" s="21"/>
      <c r="AB166" s="21"/>
      <c r="AC166" s="21"/>
    </row>
    <row r="167" spans="2:29" ht="12.75" customHeight="1" thickBot="1" x14ac:dyDescent="0.25">
      <c r="D167" s="56" t="s">
        <v>5</v>
      </c>
      <c r="E167" s="56"/>
      <c r="F167" s="56"/>
      <c r="G167" s="56"/>
      <c r="H167" s="31"/>
      <c r="I167" s="18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18"/>
      <c r="Y167" s="18"/>
      <c r="Z167" s="18"/>
      <c r="AA167" s="18"/>
      <c r="AB167" s="18"/>
      <c r="AC167" s="18"/>
    </row>
    <row r="168" spans="2:29" ht="12.75" customHeight="1" x14ac:dyDescent="0.2">
      <c r="B168" s="79" t="s">
        <v>7</v>
      </c>
      <c r="D168" s="57" t="s">
        <v>12</v>
      </c>
      <c r="E168" s="57" t="s">
        <v>13</v>
      </c>
      <c r="F168" s="60" t="s">
        <v>0</v>
      </c>
      <c r="G168" s="61"/>
      <c r="H168" s="32"/>
      <c r="I168" s="7" t="str">
        <f t="shared" ref="I168:AC168" si="43">IF(OR(TRIM(I166)=0,TRIM(I166)=""),"",IF(IFERROR(TRIM(INDEX(QryItemNamed,MATCH(TRIM(I166),ITEM,0),2)),"")="Y","SPECIAL",LEFT(IFERROR(TRIM(INDEX(ITEM,MATCH(TRIM(I166),ITEM,0))),""),3)))</f>
        <v/>
      </c>
      <c r="J168" s="8" t="str">
        <f t="shared" ref="J168" si="44">IF(OR(TRIM(J166)=0,TRIM(J166)=""),"",IF(IFERROR(TRIM(INDEX(QryItemNamed,MATCH(TRIM(J166),ITEM,0),2)),"")="Y","SPECIAL",LEFT(IFERROR(TRIM(INDEX(ITEM,MATCH(TRIM(J166),ITEM,0))),""),3)))</f>
        <v/>
      </c>
      <c r="K168" s="8" t="str">
        <f t="shared" si="43"/>
        <v/>
      </c>
      <c r="L168" s="8" t="str">
        <f t="shared" si="43"/>
        <v/>
      </c>
      <c r="M168" s="8" t="str">
        <f t="shared" ref="M168:N168" si="45">IF(OR(TRIM(M166)=0,TRIM(M166)=""),"",IF(IFERROR(TRIM(INDEX(QryItemNamed,MATCH(TRIM(M166),ITEM,0),2)),"")="Y","SPECIAL",LEFT(IFERROR(TRIM(INDEX(ITEM,MATCH(TRIM(M166),ITEM,0))),""),3)))</f>
        <v/>
      </c>
      <c r="N168" s="8" t="str">
        <f t="shared" si="45"/>
        <v/>
      </c>
      <c r="O168" s="8" t="str">
        <f t="shared" ref="O168" si="46">IF(OR(TRIM(O166)=0,TRIM(O166)=""),"",IF(IFERROR(TRIM(INDEX(QryItemNamed,MATCH(TRIM(O166),ITEM,0),2)),"")="Y","SPECIAL",LEFT(IFERROR(TRIM(INDEX(ITEM,MATCH(TRIM(O166),ITEM,0))),""),3)))</f>
        <v/>
      </c>
      <c r="P168" s="8" t="str">
        <f t="shared" ref="P168" si="47">IF(OR(TRIM(P166)=0,TRIM(P166)=""),"",IF(IFERROR(TRIM(INDEX(QryItemNamed,MATCH(TRIM(P166),ITEM,0),2)),"")="Y","SPECIAL",LEFT(IFERROR(TRIM(INDEX(ITEM,MATCH(TRIM(P166),ITEM,0))),""),3)))</f>
        <v/>
      </c>
      <c r="Q168" s="8" t="str">
        <f t="shared" si="43"/>
        <v/>
      </c>
      <c r="R168" s="8" t="str">
        <f t="shared" si="43"/>
        <v/>
      </c>
      <c r="S168" s="8" t="str">
        <f t="shared" si="43"/>
        <v/>
      </c>
      <c r="T168" s="8" t="str">
        <f t="shared" si="43"/>
        <v/>
      </c>
      <c r="U168" s="8" t="str">
        <f t="shared" si="43"/>
        <v/>
      </c>
      <c r="V168" s="8" t="str">
        <f t="shared" si="43"/>
        <v/>
      </c>
      <c r="W168" s="8" t="str">
        <f t="shared" si="43"/>
        <v/>
      </c>
      <c r="X168" s="8" t="str">
        <f t="shared" si="43"/>
        <v/>
      </c>
      <c r="Y168" s="8" t="str">
        <f t="shared" si="43"/>
        <v/>
      </c>
      <c r="Z168" s="8" t="str">
        <f t="shared" si="43"/>
        <v/>
      </c>
      <c r="AA168" s="8" t="str">
        <f t="shared" ref="AA168" si="48">IF(OR(TRIM(AA166)=0,TRIM(AA166)=""),"",IF(IFERROR(TRIM(INDEX(QryItemNamed,MATCH(TRIM(AA166),ITEM,0),2)),"")="Y","SPECIAL",LEFT(IFERROR(TRIM(INDEX(ITEM,MATCH(TRIM(AA166),ITEM,0))),""),3)))</f>
        <v/>
      </c>
      <c r="AB168" s="8" t="str">
        <f t="shared" si="43"/>
        <v/>
      </c>
      <c r="AC168" s="8" t="str">
        <f t="shared" si="43"/>
        <v/>
      </c>
    </row>
    <row r="169" spans="2:29" ht="12.75" customHeight="1" x14ac:dyDescent="0.2">
      <c r="B169" s="80"/>
      <c r="D169" s="58"/>
      <c r="E169" s="58"/>
      <c r="F169" s="62"/>
      <c r="G169" s="63"/>
      <c r="H169" s="33"/>
      <c r="I169" s="66" t="str">
        <f t="shared" ref="I169:AC169" si="49">IF(OR(TRIM(I166)=0,TRIM(I166)=""),IF(I167="","",I167),IF(IFERROR(TRIM(INDEX(QryItemNamed,MATCH(TRIM(I166),ITEM,0),2)),"")="Y",TRIM(RIGHT(IFERROR(TRIM(INDEX(QryItemNamed,MATCH(TRIM(I166),ITEM,0),4)),"123456789012"),LEN(IFERROR(TRIM(INDEX(QryItemNamed,MATCH(TRIM(I166),ITEM,0),4)),"123456789012"))-9))&amp;I167,IFERROR(TRIM(INDEX(QryItemNamed,MATCH(TRIM(I166),ITEM,0),4))&amp;I167,"ITEM CODE DOES NOT EXIST IN ITEM MASTER")))</f>
        <v/>
      </c>
      <c r="J169" s="53" t="str">
        <f t="shared" ref="J169" si="50">IF(OR(TRIM(J166)=0,TRIM(J166)=""),IF(J167="","",J167),IF(IFERROR(TRIM(INDEX(QryItemNamed,MATCH(TRIM(J166),ITEM,0),2)),"")="Y",TRIM(RIGHT(IFERROR(TRIM(INDEX(QryItemNamed,MATCH(TRIM(J166),ITEM,0),4)),"123456789012"),LEN(IFERROR(TRIM(INDEX(QryItemNamed,MATCH(TRIM(J166),ITEM,0),4)),"123456789012"))-9))&amp;J167,IFERROR(TRIM(INDEX(QryItemNamed,MATCH(TRIM(J166),ITEM,0),4))&amp;J167,"ITEM CODE DOES NOT EXIST IN ITEM MASTER")))</f>
        <v/>
      </c>
      <c r="K169" s="67" t="str">
        <f t="shared" si="49"/>
        <v/>
      </c>
      <c r="L169" s="67" t="str">
        <f t="shared" si="49"/>
        <v/>
      </c>
      <c r="M169" s="72" t="str">
        <f t="shared" ref="M169:N169" si="51">IF(OR(TRIM(M166)=0,TRIM(M166)=""),IF(M167="","",M167),IF(IFERROR(TRIM(INDEX(QryItemNamed,MATCH(TRIM(M166),ITEM,0),2)),"")="Y",TRIM(RIGHT(IFERROR(TRIM(INDEX(QryItemNamed,MATCH(TRIM(M166),ITEM,0),4)),"123456789012"),LEN(IFERROR(TRIM(INDEX(QryItemNamed,MATCH(TRIM(M166),ITEM,0),4)),"123456789012"))-9))&amp;M167,IFERROR(TRIM(INDEX(QryItemNamed,MATCH(TRIM(M166),ITEM,0),4))&amp;M167,"ITEM CODE DOES NOT EXIST IN ITEM MASTER")))</f>
        <v/>
      </c>
      <c r="N169" s="53" t="str">
        <f t="shared" si="51"/>
        <v/>
      </c>
      <c r="O169" s="72" t="str">
        <f t="shared" ref="O169" si="52">IF(OR(TRIM(O166)=0,TRIM(O166)=""),IF(O167="","",O167),IF(IFERROR(TRIM(INDEX(QryItemNamed,MATCH(TRIM(O166),ITEM,0),2)),"")="Y",TRIM(RIGHT(IFERROR(TRIM(INDEX(QryItemNamed,MATCH(TRIM(O166),ITEM,0),4)),"123456789012"),LEN(IFERROR(TRIM(INDEX(QryItemNamed,MATCH(TRIM(O166),ITEM,0),4)),"123456789012"))-9))&amp;O167,IFERROR(TRIM(INDEX(QryItemNamed,MATCH(TRIM(O166),ITEM,0),4))&amp;O167,"ITEM CODE DOES NOT EXIST IN ITEM MASTER")))</f>
        <v/>
      </c>
      <c r="P169" s="72" t="str">
        <f t="shared" ref="P169" si="53">IF(OR(TRIM(P166)=0,TRIM(P166)=""),IF(P167="","",P167),IF(IFERROR(TRIM(INDEX(QryItemNamed,MATCH(TRIM(P166),ITEM,0),2)),"")="Y",TRIM(RIGHT(IFERROR(TRIM(INDEX(QryItemNamed,MATCH(TRIM(P166),ITEM,0),4)),"123456789012"),LEN(IFERROR(TRIM(INDEX(QryItemNamed,MATCH(TRIM(P166),ITEM,0),4)),"123456789012"))-9))&amp;P167,IFERROR(TRIM(INDEX(QryItemNamed,MATCH(TRIM(P166),ITEM,0),4))&amp;P167,"ITEM CODE DOES NOT EXIST IN ITEM MASTER")))</f>
        <v/>
      </c>
      <c r="Q169" s="72" t="str">
        <f t="shared" si="49"/>
        <v/>
      </c>
      <c r="R169" s="72" t="str">
        <f t="shared" si="49"/>
        <v/>
      </c>
      <c r="S169" s="72" t="str">
        <f t="shared" si="49"/>
        <v/>
      </c>
      <c r="T169" s="72" t="str">
        <f t="shared" si="49"/>
        <v/>
      </c>
      <c r="U169" s="72" t="str">
        <f t="shared" si="49"/>
        <v/>
      </c>
      <c r="V169" s="72" t="str">
        <f t="shared" si="49"/>
        <v/>
      </c>
      <c r="W169" s="72" t="str">
        <f t="shared" si="49"/>
        <v/>
      </c>
      <c r="X169" s="72" t="str">
        <f t="shared" si="49"/>
        <v/>
      </c>
      <c r="Y169" s="72" t="str">
        <f t="shared" si="49"/>
        <v/>
      </c>
      <c r="Z169" s="72" t="str">
        <f t="shared" si="49"/>
        <v/>
      </c>
      <c r="AA169" s="72" t="str">
        <f t="shared" ref="AA169" si="54">IF(OR(TRIM(AA166)=0,TRIM(AA166)=""),IF(AA167="","",AA167),IF(IFERROR(TRIM(INDEX(QryItemNamed,MATCH(TRIM(AA166),ITEM,0),2)),"")="Y",TRIM(RIGHT(IFERROR(TRIM(INDEX(QryItemNamed,MATCH(TRIM(AA166),ITEM,0),4)),"123456789012"),LEN(IFERROR(TRIM(INDEX(QryItemNamed,MATCH(TRIM(AA166),ITEM,0),4)),"123456789012"))-9))&amp;AA167,IFERROR(TRIM(INDEX(QryItemNamed,MATCH(TRIM(AA166),ITEM,0),4))&amp;AA167,"ITEM CODE DOES NOT EXIST IN ITEM MASTER")))</f>
        <v/>
      </c>
      <c r="AB169" s="72" t="str">
        <f t="shared" si="49"/>
        <v/>
      </c>
      <c r="AC169" s="72" t="str">
        <f t="shared" si="49"/>
        <v/>
      </c>
    </row>
    <row r="170" spans="2:29" ht="12.75" customHeight="1" x14ac:dyDescent="0.2">
      <c r="B170" s="80"/>
      <c r="D170" s="58"/>
      <c r="E170" s="58"/>
      <c r="F170" s="62"/>
      <c r="G170" s="63"/>
      <c r="H170" s="33"/>
      <c r="I170" s="66"/>
      <c r="J170" s="54"/>
      <c r="K170" s="67"/>
      <c r="L170" s="67"/>
      <c r="M170" s="72"/>
      <c r="N170" s="54"/>
      <c r="O170" s="72"/>
      <c r="P170" s="72"/>
      <c r="Q170" s="72"/>
      <c r="R170" s="72"/>
      <c r="S170" s="72"/>
      <c r="T170" s="72"/>
      <c r="U170" s="72"/>
      <c r="V170" s="72"/>
      <c r="W170" s="72"/>
      <c r="X170" s="72"/>
      <c r="Y170" s="72"/>
      <c r="Z170" s="72"/>
      <c r="AA170" s="72"/>
      <c r="AB170" s="72"/>
      <c r="AC170" s="72"/>
    </row>
    <row r="171" spans="2:29" ht="12.75" customHeight="1" x14ac:dyDescent="0.2">
      <c r="B171" s="80"/>
      <c r="D171" s="58"/>
      <c r="E171" s="58"/>
      <c r="F171" s="62"/>
      <c r="G171" s="63"/>
      <c r="H171" s="33"/>
      <c r="I171" s="66"/>
      <c r="J171" s="54"/>
      <c r="K171" s="67"/>
      <c r="L171" s="67"/>
      <c r="M171" s="72"/>
      <c r="N171" s="54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2"/>
      <c r="Z171" s="72"/>
      <c r="AA171" s="72"/>
      <c r="AB171" s="72"/>
      <c r="AC171" s="72"/>
    </row>
    <row r="172" spans="2:29" ht="12.75" customHeight="1" x14ac:dyDescent="0.2">
      <c r="B172" s="80"/>
      <c r="D172" s="58"/>
      <c r="E172" s="58"/>
      <c r="F172" s="62"/>
      <c r="G172" s="63"/>
      <c r="H172" s="33"/>
      <c r="I172" s="66"/>
      <c r="J172" s="54"/>
      <c r="K172" s="67"/>
      <c r="L172" s="67"/>
      <c r="M172" s="72"/>
      <c r="N172" s="54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2"/>
      <c r="Z172" s="72"/>
      <c r="AA172" s="72"/>
      <c r="AB172" s="72"/>
      <c r="AC172" s="72"/>
    </row>
    <row r="173" spans="2:29" ht="12.75" customHeight="1" x14ac:dyDescent="0.2">
      <c r="B173" s="80"/>
      <c r="D173" s="58"/>
      <c r="E173" s="58"/>
      <c r="F173" s="62"/>
      <c r="G173" s="63"/>
      <c r="H173" s="33"/>
      <c r="I173" s="66"/>
      <c r="J173" s="54"/>
      <c r="K173" s="67"/>
      <c r="L173" s="67"/>
      <c r="M173" s="72"/>
      <c r="N173" s="54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</row>
    <row r="174" spans="2:29" ht="12.75" customHeight="1" x14ac:dyDescent="0.2">
      <c r="B174" s="80"/>
      <c r="D174" s="58"/>
      <c r="E174" s="58"/>
      <c r="F174" s="62"/>
      <c r="G174" s="63"/>
      <c r="H174" s="33"/>
      <c r="I174" s="66"/>
      <c r="J174" s="54"/>
      <c r="K174" s="67"/>
      <c r="L174" s="67"/>
      <c r="M174" s="72"/>
      <c r="N174" s="54"/>
      <c r="O174" s="72"/>
      <c r="P174" s="72"/>
      <c r="Q174" s="72"/>
      <c r="R174" s="72"/>
      <c r="S174" s="72"/>
      <c r="T174" s="72"/>
      <c r="U174" s="72"/>
      <c r="V174" s="72"/>
      <c r="W174" s="72"/>
      <c r="X174" s="72"/>
      <c r="Y174" s="72"/>
      <c r="Z174" s="72"/>
      <c r="AA174" s="72"/>
      <c r="AB174" s="72"/>
      <c r="AC174" s="72"/>
    </row>
    <row r="175" spans="2:29" ht="12.75" customHeight="1" x14ac:dyDescent="0.2">
      <c r="B175" s="80"/>
      <c r="D175" s="58"/>
      <c r="E175" s="58"/>
      <c r="F175" s="62"/>
      <c r="G175" s="63"/>
      <c r="H175" s="33"/>
      <c r="I175" s="66"/>
      <c r="J175" s="54"/>
      <c r="K175" s="67"/>
      <c r="L175" s="67"/>
      <c r="M175" s="72"/>
      <c r="N175" s="54"/>
      <c r="O175" s="72"/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  <c r="AA175" s="72"/>
      <c r="AB175" s="72"/>
      <c r="AC175" s="72"/>
    </row>
    <row r="176" spans="2:29" ht="12.75" customHeight="1" x14ac:dyDescent="0.2">
      <c r="B176" s="80"/>
      <c r="D176" s="58"/>
      <c r="E176" s="58"/>
      <c r="F176" s="62"/>
      <c r="G176" s="63"/>
      <c r="H176" s="33"/>
      <c r="I176" s="66"/>
      <c r="J176" s="54"/>
      <c r="K176" s="67"/>
      <c r="L176" s="67"/>
      <c r="M176" s="72"/>
      <c r="N176" s="54"/>
      <c r="O176" s="72"/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  <c r="AA176" s="72"/>
      <c r="AB176" s="72"/>
      <c r="AC176" s="72"/>
    </row>
    <row r="177" spans="2:29" ht="12.75" customHeight="1" x14ac:dyDescent="0.2">
      <c r="B177" s="80"/>
      <c r="D177" s="58"/>
      <c r="E177" s="58"/>
      <c r="F177" s="62"/>
      <c r="G177" s="63"/>
      <c r="H177" s="33"/>
      <c r="I177" s="66"/>
      <c r="J177" s="54"/>
      <c r="K177" s="67"/>
      <c r="L177" s="67"/>
      <c r="M177" s="72"/>
      <c r="N177" s="54"/>
      <c r="O177" s="72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  <c r="AB177" s="72"/>
      <c r="AC177" s="72"/>
    </row>
    <row r="178" spans="2:29" ht="12.75" customHeight="1" x14ac:dyDescent="0.2">
      <c r="B178" s="80"/>
      <c r="D178" s="58"/>
      <c r="E178" s="58"/>
      <c r="F178" s="62"/>
      <c r="G178" s="63"/>
      <c r="H178" s="33"/>
      <c r="I178" s="66"/>
      <c r="J178" s="54"/>
      <c r="K178" s="67"/>
      <c r="L178" s="67"/>
      <c r="M178" s="72"/>
      <c r="N178" s="54"/>
      <c r="O178" s="72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  <c r="AA178" s="72"/>
      <c r="AB178" s="72"/>
      <c r="AC178" s="72"/>
    </row>
    <row r="179" spans="2:29" ht="12.75" customHeight="1" x14ac:dyDescent="0.2">
      <c r="B179" s="80"/>
      <c r="D179" s="58"/>
      <c r="E179" s="58"/>
      <c r="F179" s="62"/>
      <c r="G179" s="63"/>
      <c r="H179" s="33"/>
      <c r="I179" s="66"/>
      <c r="J179" s="54"/>
      <c r="K179" s="67"/>
      <c r="L179" s="67"/>
      <c r="M179" s="72"/>
      <c r="N179" s="54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  <c r="AA179" s="72"/>
      <c r="AB179" s="72"/>
      <c r="AC179" s="72"/>
    </row>
    <row r="180" spans="2:29" ht="12.75" customHeight="1" x14ac:dyDescent="0.2">
      <c r="B180" s="80"/>
      <c r="D180" s="58"/>
      <c r="E180" s="58"/>
      <c r="F180" s="62"/>
      <c r="G180" s="63"/>
      <c r="H180" s="33"/>
      <c r="I180" s="66"/>
      <c r="J180" s="55"/>
      <c r="K180" s="67"/>
      <c r="L180" s="67"/>
      <c r="M180" s="72"/>
      <c r="N180" s="55"/>
      <c r="O180" s="72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  <c r="AA180" s="72"/>
      <c r="AB180" s="72"/>
      <c r="AC180" s="72"/>
    </row>
    <row r="181" spans="2:29" ht="12.75" customHeight="1" thickBot="1" x14ac:dyDescent="0.25">
      <c r="B181" s="81"/>
      <c r="D181" s="59"/>
      <c r="E181" s="59"/>
      <c r="F181" s="64"/>
      <c r="G181" s="65"/>
      <c r="H181" s="34"/>
      <c r="I181" s="9" t="str">
        <f t="shared" ref="I181:AC181" si="55">IF(OR(TRIM(I166)=0,TRIM(I166)=""),"",IFERROR(TRIM(INDEX(QryItemNamed,MATCH(TRIM(I166),ITEM,0),3)),""))</f>
        <v/>
      </c>
      <c r="J181" s="10" t="str">
        <f t="shared" ref="J181" si="56">IF(OR(TRIM(J166)=0,TRIM(J166)=""),"",IFERROR(TRIM(INDEX(QryItemNamed,MATCH(TRIM(J166),ITEM,0),3)),""))</f>
        <v/>
      </c>
      <c r="K181" s="10" t="str">
        <f t="shared" si="55"/>
        <v/>
      </c>
      <c r="L181" s="10" t="str">
        <f t="shared" si="55"/>
        <v/>
      </c>
      <c r="M181" s="10" t="str">
        <f t="shared" ref="M181:N181" si="57">IF(OR(TRIM(M166)=0,TRIM(M166)=""),"",IFERROR(TRIM(INDEX(QryItemNamed,MATCH(TRIM(M166),ITEM,0),3)),""))</f>
        <v/>
      </c>
      <c r="N181" s="10" t="str">
        <f t="shared" si="57"/>
        <v/>
      </c>
      <c r="O181" s="10" t="str">
        <f t="shared" ref="O181" si="58">IF(OR(TRIM(O166)=0,TRIM(O166)=""),"",IFERROR(TRIM(INDEX(QryItemNamed,MATCH(TRIM(O166),ITEM,0),3)),""))</f>
        <v/>
      </c>
      <c r="P181" s="10" t="str">
        <f t="shared" ref="P181" si="59">IF(OR(TRIM(P166)=0,TRIM(P166)=""),"",IFERROR(TRIM(INDEX(QryItemNamed,MATCH(TRIM(P166),ITEM,0),3)),""))</f>
        <v/>
      </c>
      <c r="Q181" s="10" t="str">
        <f t="shared" si="55"/>
        <v/>
      </c>
      <c r="R181" s="10" t="str">
        <f t="shared" si="55"/>
        <v/>
      </c>
      <c r="S181" s="10" t="str">
        <f t="shared" si="55"/>
        <v/>
      </c>
      <c r="T181" s="10" t="str">
        <f t="shared" si="55"/>
        <v/>
      </c>
      <c r="U181" s="10" t="str">
        <f t="shared" si="55"/>
        <v/>
      </c>
      <c r="V181" s="10" t="str">
        <f t="shared" si="55"/>
        <v/>
      </c>
      <c r="W181" s="10" t="str">
        <f t="shared" si="55"/>
        <v/>
      </c>
      <c r="X181" s="10" t="str">
        <f t="shared" si="55"/>
        <v/>
      </c>
      <c r="Y181" s="10" t="str">
        <f t="shared" si="55"/>
        <v/>
      </c>
      <c r="Z181" s="10" t="str">
        <f t="shared" si="55"/>
        <v/>
      </c>
      <c r="AA181" s="10" t="str">
        <f t="shared" ref="AA181" si="60">IF(OR(TRIM(AA166)=0,TRIM(AA166)=""),"",IFERROR(TRIM(INDEX(QryItemNamed,MATCH(TRIM(AA166),ITEM,0),3)),""))</f>
        <v/>
      </c>
      <c r="AB181" s="10" t="str">
        <f t="shared" si="55"/>
        <v/>
      </c>
      <c r="AC181" s="10" t="str">
        <f t="shared" si="55"/>
        <v/>
      </c>
    </row>
    <row r="182" spans="2:29" ht="12.75" customHeight="1" x14ac:dyDescent="0.2">
      <c r="B182" s="23"/>
      <c r="D182" s="11"/>
      <c r="E182" s="11"/>
      <c r="F182" s="12"/>
      <c r="G182" s="12"/>
      <c r="H182" s="12"/>
      <c r="I182" s="13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</row>
    <row r="183" spans="2:29" ht="12.75" customHeight="1" x14ac:dyDescent="0.2">
      <c r="B183" s="24"/>
      <c r="D183" s="14"/>
      <c r="E183" s="14"/>
      <c r="F183" s="15"/>
      <c r="G183" s="15"/>
      <c r="H183" s="15"/>
      <c r="I183" s="16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</row>
    <row r="184" spans="2:29" ht="12.75" customHeight="1" x14ac:dyDescent="0.2">
      <c r="B184" s="24"/>
      <c r="D184" s="14"/>
      <c r="E184" s="14"/>
      <c r="F184" s="15"/>
      <c r="G184" s="15"/>
      <c r="H184" s="15"/>
      <c r="I184" s="16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</row>
    <row r="185" spans="2:29" ht="12.75" customHeight="1" x14ac:dyDescent="0.2">
      <c r="B185" s="24"/>
      <c r="D185" s="14"/>
      <c r="E185" s="14"/>
      <c r="F185" s="15"/>
      <c r="G185" s="15"/>
      <c r="H185" s="15"/>
      <c r="I185" s="16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</row>
    <row r="186" spans="2:29" ht="12.75" customHeight="1" x14ac:dyDescent="0.2">
      <c r="B186" s="24"/>
      <c r="D186" s="14"/>
      <c r="E186" s="14"/>
      <c r="F186" s="15"/>
      <c r="G186" s="15"/>
      <c r="H186" s="15"/>
      <c r="I186" s="16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</row>
    <row r="187" spans="2:29" ht="12.75" customHeight="1" x14ac:dyDescent="0.2">
      <c r="B187" s="24"/>
      <c r="D187" s="14"/>
      <c r="E187" s="14"/>
      <c r="F187" s="15"/>
      <c r="G187" s="15"/>
      <c r="H187" s="15"/>
      <c r="I187" s="16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</row>
    <row r="188" spans="2:29" ht="12.75" customHeight="1" x14ac:dyDescent="0.2">
      <c r="B188" s="24"/>
      <c r="D188" s="14"/>
      <c r="E188" s="14"/>
      <c r="F188" s="15"/>
      <c r="G188" s="15"/>
      <c r="H188" s="15"/>
      <c r="I188" s="16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</row>
    <row r="189" spans="2:29" ht="12.75" customHeight="1" x14ac:dyDescent="0.2">
      <c r="B189" s="24"/>
      <c r="D189" s="14"/>
      <c r="E189" s="14"/>
      <c r="F189" s="15"/>
      <c r="G189" s="15"/>
      <c r="H189" s="15"/>
      <c r="I189" s="16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</row>
    <row r="190" spans="2:29" ht="12.75" customHeight="1" x14ac:dyDescent="0.2">
      <c r="B190" s="24"/>
      <c r="D190" s="14"/>
      <c r="E190" s="14"/>
      <c r="F190" s="15"/>
      <c r="G190" s="15"/>
      <c r="H190" s="15"/>
      <c r="I190" s="16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</row>
    <row r="191" spans="2:29" ht="12.75" customHeight="1" x14ac:dyDescent="0.2">
      <c r="B191" s="24"/>
      <c r="D191" s="14"/>
      <c r="E191" s="14"/>
      <c r="F191" s="15"/>
      <c r="G191" s="15"/>
      <c r="H191" s="15"/>
      <c r="I191" s="16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</row>
    <row r="192" spans="2:29" ht="12.75" customHeight="1" x14ac:dyDescent="0.2">
      <c r="B192" s="24"/>
      <c r="D192" s="14"/>
      <c r="E192" s="14"/>
      <c r="F192" s="15"/>
      <c r="G192" s="15"/>
      <c r="H192" s="15"/>
      <c r="I192" s="16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</row>
    <row r="193" spans="2:29" ht="12.75" customHeight="1" x14ac:dyDescent="0.2">
      <c r="B193" s="24"/>
      <c r="D193" s="14"/>
      <c r="E193" s="14"/>
      <c r="F193" s="15"/>
      <c r="G193" s="15"/>
      <c r="H193" s="15"/>
      <c r="I193" s="16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</row>
    <row r="194" spans="2:29" ht="12.75" customHeight="1" x14ac:dyDescent="0.2">
      <c r="B194" s="24"/>
      <c r="D194" s="14"/>
      <c r="E194" s="14"/>
      <c r="F194" s="15"/>
      <c r="G194" s="15"/>
      <c r="H194" s="15"/>
      <c r="I194" s="16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</row>
    <row r="195" spans="2:29" ht="12.75" customHeight="1" x14ac:dyDescent="0.2">
      <c r="B195" s="24"/>
      <c r="D195" s="14"/>
      <c r="E195" s="14"/>
      <c r="F195" s="15"/>
      <c r="G195" s="15"/>
      <c r="H195" s="15"/>
      <c r="I195" s="16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</row>
    <row r="196" spans="2:29" ht="12.75" customHeight="1" x14ac:dyDescent="0.2">
      <c r="B196" s="24"/>
      <c r="D196" s="14"/>
      <c r="E196" s="14"/>
      <c r="F196" s="15"/>
      <c r="G196" s="15"/>
      <c r="H196" s="15"/>
      <c r="I196" s="16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</row>
    <row r="197" spans="2:29" ht="12.75" customHeight="1" x14ac:dyDescent="0.2">
      <c r="B197" s="24"/>
      <c r="D197" s="14"/>
      <c r="E197" s="14"/>
      <c r="F197" s="15"/>
      <c r="G197" s="15"/>
      <c r="H197" s="15"/>
      <c r="I197" s="16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</row>
    <row r="198" spans="2:29" ht="12.75" customHeight="1" x14ac:dyDescent="0.2">
      <c r="B198" s="24"/>
      <c r="D198" s="14"/>
      <c r="E198" s="14"/>
      <c r="F198" s="15"/>
      <c r="G198" s="15"/>
      <c r="H198" s="15"/>
      <c r="I198" s="16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</row>
    <row r="199" spans="2:29" ht="12.75" customHeight="1" x14ac:dyDescent="0.2">
      <c r="B199" s="24"/>
      <c r="D199" s="14"/>
      <c r="E199" s="14"/>
      <c r="F199" s="15"/>
      <c r="G199" s="15"/>
      <c r="H199" s="15"/>
      <c r="I199" s="16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</row>
    <row r="200" spans="2:29" ht="12.75" customHeight="1" x14ac:dyDescent="0.2">
      <c r="B200" s="24"/>
      <c r="D200" s="14"/>
      <c r="E200" s="14"/>
      <c r="F200" s="15"/>
      <c r="G200" s="15"/>
      <c r="H200" s="15"/>
      <c r="I200" s="16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</row>
    <row r="201" spans="2:29" ht="12.75" customHeight="1" x14ac:dyDescent="0.2">
      <c r="B201" s="24"/>
      <c r="D201" s="14"/>
      <c r="E201" s="14"/>
      <c r="F201" s="15"/>
      <c r="G201" s="15"/>
      <c r="H201" s="15"/>
      <c r="I201" s="16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</row>
    <row r="202" spans="2:29" ht="12.75" customHeight="1" x14ac:dyDescent="0.2">
      <c r="B202" s="24"/>
      <c r="D202" s="14"/>
      <c r="E202" s="14"/>
      <c r="F202" s="15"/>
      <c r="G202" s="15"/>
      <c r="H202" s="15"/>
      <c r="I202" s="16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</row>
    <row r="203" spans="2:29" ht="12.75" customHeight="1" x14ac:dyDescent="0.2">
      <c r="B203" s="24"/>
      <c r="D203" s="14"/>
      <c r="E203" s="14"/>
      <c r="F203" s="15"/>
      <c r="G203" s="15"/>
      <c r="H203" s="15"/>
      <c r="I203" s="16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</row>
    <row r="204" spans="2:29" ht="12.75" customHeight="1" x14ac:dyDescent="0.2">
      <c r="B204" s="24"/>
      <c r="D204" s="14"/>
      <c r="E204" s="14"/>
      <c r="F204" s="15"/>
      <c r="G204" s="15"/>
      <c r="H204" s="15"/>
      <c r="I204" s="16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</row>
    <row r="205" spans="2:29" ht="12.75" customHeight="1" x14ac:dyDescent="0.2">
      <c r="B205" s="24"/>
      <c r="D205" s="14"/>
      <c r="E205" s="14"/>
      <c r="F205" s="15"/>
      <c r="G205" s="15"/>
      <c r="H205" s="15"/>
      <c r="I205" s="16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</row>
    <row r="206" spans="2:29" ht="12.75" customHeight="1" x14ac:dyDescent="0.2">
      <c r="B206" s="24"/>
      <c r="D206" s="14"/>
      <c r="E206" s="14"/>
      <c r="F206" s="15"/>
      <c r="G206" s="15"/>
      <c r="H206" s="15"/>
      <c r="I206" s="16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</row>
    <row r="207" spans="2:29" ht="12.75" customHeight="1" x14ac:dyDescent="0.2">
      <c r="B207" s="24"/>
      <c r="D207" s="14"/>
      <c r="E207" s="14"/>
      <c r="F207" s="15"/>
      <c r="G207" s="15"/>
      <c r="H207" s="15"/>
      <c r="I207" s="16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</row>
    <row r="208" spans="2:29" ht="12.75" customHeight="1" x14ac:dyDescent="0.2">
      <c r="B208" s="24"/>
      <c r="D208" s="14"/>
      <c r="E208" s="14"/>
      <c r="F208" s="15"/>
      <c r="G208" s="15"/>
      <c r="H208" s="15"/>
      <c r="I208" s="16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</row>
    <row r="209" spans="2:29" ht="12.75" customHeight="1" x14ac:dyDescent="0.2">
      <c r="B209" s="24"/>
      <c r="D209" s="14"/>
      <c r="E209" s="14"/>
      <c r="F209" s="15"/>
      <c r="G209" s="15"/>
      <c r="H209" s="15"/>
      <c r="I209" s="16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</row>
    <row r="210" spans="2:29" ht="12.75" customHeight="1" x14ac:dyDescent="0.2">
      <c r="B210" s="24"/>
      <c r="D210" s="14"/>
      <c r="E210" s="14"/>
      <c r="F210" s="15"/>
      <c r="G210" s="15"/>
      <c r="H210" s="15"/>
      <c r="I210" s="16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</row>
    <row r="211" spans="2:29" ht="12.75" customHeight="1" x14ac:dyDescent="0.2">
      <c r="B211" s="24"/>
      <c r="D211" s="14"/>
      <c r="E211" s="14"/>
      <c r="F211" s="15"/>
      <c r="G211" s="15"/>
      <c r="H211" s="15"/>
      <c r="I211" s="16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</row>
    <row r="212" spans="2:29" ht="12.75" customHeight="1" x14ac:dyDescent="0.2">
      <c r="B212" s="24"/>
      <c r="D212" s="14"/>
      <c r="E212" s="14"/>
      <c r="F212" s="15"/>
      <c r="G212" s="15"/>
      <c r="H212" s="15"/>
      <c r="I212" s="16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</row>
    <row r="213" spans="2:29" ht="12.75" customHeight="1" x14ac:dyDescent="0.2">
      <c r="B213" s="24"/>
      <c r="D213" s="14"/>
      <c r="E213" s="14"/>
      <c r="F213" s="15"/>
      <c r="G213" s="15"/>
      <c r="H213" s="15"/>
      <c r="I213" s="16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</row>
    <row r="214" spans="2:29" ht="12.75" customHeight="1" x14ac:dyDescent="0.2">
      <c r="B214" s="24"/>
      <c r="D214" s="14"/>
      <c r="E214" s="14"/>
      <c r="F214" s="15"/>
      <c r="G214" s="15"/>
      <c r="H214" s="15"/>
      <c r="I214" s="16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</row>
    <row r="215" spans="2:29" ht="12.75" customHeight="1" x14ac:dyDescent="0.2">
      <c r="B215" s="24"/>
      <c r="D215" s="14"/>
      <c r="E215" s="14"/>
      <c r="F215" s="15"/>
      <c r="G215" s="15"/>
      <c r="H215" s="15"/>
      <c r="I215" s="16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</row>
    <row r="216" spans="2:29" ht="12.75" customHeight="1" x14ac:dyDescent="0.2">
      <c r="B216" s="24"/>
      <c r="D216" s="14"/>
      <c r="E216" s="14"/>
      <c r="F216" s="15"/>
      <c r="G216" s="15"/>
      <c r="H216" s="15"/>
      <c r="I216" s="16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</row>
    <row r="217" spans="2:29" ht="12.75" customHeight="1" x14ac:dyDescent="0.2">
      <c r="B217" s="24"/>
      <c r="D217" s="14"/>
      <c r="E217" s="14"/>
      <c r="F217" s="15"/>
      <c r="G217" s="15"/>
      <c r="H217" s="15"/>
      <c r="I217" s="16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</row>
    <row r="218" spans="2:29" ht="12.75" customHeight="1" x14ac:dyDescent="0.2">
      <c r="B218" s="24"/>
      <c r="D218" s="14"/>
      <c r="E218" s="14"/>
      <c r="F218" s="15"/>
      <c r="G218" s="15"/>
      <c r="H218" s="15"/>
      <c r="I218" s="16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</row>
    <row r="219" spans="2:29" ht="12.75" customHeight="1" x14ac:dyDescent="0.2">
      <c r="B219" s="24"/>
      <c r="D219" s="14"/>
      <c r="E219" s="14"/>
      <c r="F219" s="15"/>
      <c r="G219" s="15"/>
      <c r="H219" s="15"/>
      <c r="I219" s="16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</row>
    <row r="220" spans="2:29" ht="12.75" customHeight="1" x14ac:dyDescent="0.2">
      <c r="B220" s="24"/>
      <c r="D220" s="14"/>
      <c r="E220" s="14"/>
      <c r="F220" s="15"/>
      <c r="G220" s="15"/>
      <c r="H220" s="15"/>
      <c r="I220" s="16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</row>
    <row r="221" spans="2:29" ht="12.75" customHeight="1" x14ac:dyDescent="0.2">
      <c r="B221" s="24"/>
      <c r="D221" s="14"/>
      <c r="E221" s="14"/>
      <c r="F221" s="15"/>
      <c r="G221" s="15"/>
      <c r="H221" s="15"/>
      <c r="I221" s="16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</row>
    <row r="222" spans="2:29" ht="12.75" customHeight="1" x14ac:dyDescent="0.2">
      <c r="B222" s="24"/>
      <c r="D222" s="14"/>
      <c r="E222" s="14"/>
      <c r="F222" s="15"/>
      <c r="G222" s="15"/>
      <c r="H222" s="15"/>
      <c r="I222" s="16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</row>
    <row r="223" spans="2:29" ht="12.75" customHeight="1" x14ac:dyDescent="0.2">
      <c r="B223" s="24"/>
      <c r="D223" s="14"/>
      <c r="E223" s="14"/>
      <c r="F223" s="15"/>
      <c r="G223" s="15"/>
      <c r="H223" s="15"/>
      <c r="I223" s="16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</row>
    <row r="224" spans="2:29" ht="12.75" customHeight="1" x14ac:dyDescent="0.2">
      <c r="B224" s="24"/>
      <c r="D224" s="14"/>
      <c r="E224" s="14"/>
      <c r="F224" s="15"/>
      <c r="G224" s="15"/>
      <c r="H224" s="15"/>
      <c r="I224" s="16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</row>
    <row r="225" spans="2:29" ht="12.75" customHeight="1" x14ac:dyDescent="0.2">
      <c r="B225" s="24"/>
      <c r="D225" s="14"/>
      <c r="E225" s="14"/>
      <c r="F225" s="15"/>
      <c r="G225" s="15"/>
      <c r="H225" s="15"/>
      <c r="I225" s="16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</row>
    <row r="226" spans="2:29" ht="12.75" customHeight="1" x14ac:dyDescent="0.2">
      <c r="B226" s="24"/>
      <c r="D226" s="14"/>
      <c r="E226" s="14"/>
      <c r="F226" s="15"/>
      <c r="G226" s="15"/>
      <c r="H226" s="15"/>
      <c r="I226" s="16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</row>
    <row r="227" spans="2:29" ht="12.75" customHeight="1" x14ac:dyDescent="0.2">
      <c r="B227" s="24"/>
      <c r="D227" s="14"/>
      <c r="E227" s="14"/>
      <c r="F227" s="15"/>
      <c r="G227" s="15"/>
      <c r="H227" s="15"/>
      <c r="I227" s="16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</row>
    <row r="228" spans="2:29" ht="12.75" customHeight="1" x14ac:dyDescent="0.2">
      <c r="B228" s="24"/>
      <c r="D228" s="14"/>
      <c r="E228" s="14"/>
      <c r="F228" s="15"/>
      <c r="G228" s="15"/>
      <c r="H228" s="15"/>
      <c r="I228" s="16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</row>
    <row r="229" spans="2:29" ht="12.75" customHeight="1" x14ac:dyDescent="0.2">
      <c r="B229" s="24"/>
      <c r="D229" s="14"/>
      <c r="E229" s="14"/>
      <c r="F229" s="15"/>
      <c r="G229" s="15"/>
      <c r="H229" s="15"/>
      <c r="I229" s="16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</row>
    <row r="230" spans="2:29" ht="12.75" customHeight="1" x14ac:dyDescent="0.2">
      <c r="B230" s="24"/>
      <c r="D230" s="14"/>
      <c r="E230" s="14"/>
      <c r="F230" s="15"/>
      <c r="G230" s="15"/>
      <c r="H230" s="15"/>
      <c r="I230" s="16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</row>
    <row r="231" spans="2:29" ht="12.75" customHeight="1" x14ac:dyDescent="0.2">
      <c r="B231" s="24"/>
      <c r="D231" s="14"/>
      <c r="E231" s="14"/>
      <c r="F231" s="15"/>
      <c r="G231" s="15"/>
      <c r="H231" s="15"/>
      <c r="I231" s="16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</row>
    <row r="232" spans="2:29" ht="12.75" customHeight="1" x14ac:dyDescent="0.2">
      <c r="B232" s="24"/>
      <c r="D232" s="14"/>
      <c r="E232" s="14"/>
      <c r="F232" s="15"/>
      <c r="G232" s="15"/>
      <c r="H232" s="15"/>
      <c r="I232" s="16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</row>
    <row r="233" spans="2:29" ht="12.75" customHeight="1" x14ac:dyDescent="0.2">
      <c r="B233" s="24"/>
      <c r="D233" s="14"/>
      <c r="E233" s="14"/>
      <c r="F233" s="15"/>
      <c r="G233" s="15"/>
      <c r="H233" s="15"/>
      <c r="I233" s="16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</row>
    <row r="234" spans="2:29" ht="12.75" customHeight="1" x14ac:dyDescent="0.2">
      <c r="B234" s="24"/>
      <c r="D234" s="14"/>
      <c r="E234" s="14"/>
      <c r="F234" s="15"/>
      <c r="G234" s="15"/>
      <c r="H234" s="15"/>
      <c r="I234" s="16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</row>
    <row r="235" spans="2:29" ht="12.75" customHeight="1" x14ac:dyDescent="0.2">
      <c r="B235" s="24"/>
      <c r="D235" s="14"/>
      <c r="E235" s="14"/>
      <c r="F235" s="15"/>
      <c r="G235" s="15"/>
      <c r="H235" s="15"/>
      <c r="I235" s="16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</row>
    <row r="236" spans="2:29" ht="12.75" customHeight="1" x14ac:dyDescent="0.2">
      <c r="B236" s="24"/>
      <c r="D236" s="14"/>
      <c r="E236" s="14"/>
      <c r="F236" s="15"/>
      <c r="G236" s="15"/>
      <c r="H236" s="15"/>
      <c r="I236" s="16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</row>
    <row r="237" spans="2:29" ht="12.75" customHeight="1" x14ac:dyDescent="0.2">
      <c r="B237" s="24"/>
      <c r="D237" s="14"/>
      <c r="E237" s="14"/>
      <c r="F237" s="15"/>
      <c r="G237" s="15"/>
      <c r="H237" s="15"/>
      <c r="I237" s="16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</row>
    <row r="238" spans="2:29" ht="12.75" customHeight="1" x14ac:dyDescent="0.2">
      <c r="B238" s="24"/>
      <c r="D238" s="14"/>
      <c r="E238" s="14"/>
      <c r="F238" s="15"/>
      <c r="G238" s="15"/>
      <c r="H238" s="15"/>
      <c r="I238" s="16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</row>
    <row r="239" spans="2:29" ht="12.75" customHeight="1" x14ac:dyDescent="0.2">
      <c r="B239" s="24"/>
      <c r="D239" s="14"/>
      <c r="E239" s="14"/>
      <c r="F239" s="15"/>
      <c r="G239" s="15"/>
      <c r="H239" s="15"/>
      <c r="I239" s="16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</row>
    <row r="240" spans="2:29" ht="12.75" customHeight="1" x14ac:dyDescent="0.2">
      <c r="B240" s="24"/>
      <c r="D240" s="14"/>
      <c r="E240" s="14"/>
      <c r="F240" s="15"/>
      <c r="G240" s="15"/>
      <c r="H240" s="15"/>
      <c r="I240" s="16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</row>
    <row r="241" spans="2:29" ht="12.75" customHeight="1" thickBot="1" x14ac:dyDescent="0.25">
      <c r="B241" s="25"/>
      <c r="D241" s="14"/>
      <c r="E241" s="14"/>
      <c r="F241" s="15"/>
      <c r="G241" s="15"/>
      <c r="H241" s="15"/>
      <c r="I241" s="16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</row>
    <row r="242" spans="2:29" ht="12.75" customHeight="1" x14ac:dyDescent="0.2">
      <c r="B242" s="5" t="s">
        <v>8</v>
      </c>
      <c r="D242" s="68" t="s">
        <v>1</v>
      </c>
      <c r="E242" s="69"/>
      <c r="F242" s="69"/>
      <c r="G242" s="69"/>
      <c r="H242" s="30"/>
      <c r="I242" s="17" t="str">
        <f>IF(I166="","",IF(OR(I181="", I181="LS", I181="LUMP"),IF(SUM(COUNTIF(I182:I241,"LS")+COUNTIF(I182:I241,"LUMP"))&gt;0,"LS",""),IF(SUM(I182:I241)&gt;0,ROUNDUP(SUM(I182:I241),0),"")))</f>
        <v/>
      </c>
      <c r="J242" s="17" t="str">
        <f t="shared" ref="J242" si="61">IF(J166="","",IF(OR(J181="", J181="LS", J181="LUMP"),IF(SUM(COUNTIF(J182:J241,"LS")+COUNTIF(J182:J241,"LUMP"))&gt;0,"LS",""),IF(SUM(J182:J241)&gt;0,ROUNDUP(SUM(J182:J241),0),"")))</f>
        <v/>
      </c>
      <c r="K242" s="17" t="str">
        <f t="shared" ref="K242:AC242" si="62">IF(K166="","",IF(OR(K181="", K181="LS", K181="LUMP"),IF(SUM(COUNTIF(K182:K241,"LS")+COUNTIF(K182:K241,"LUMP"))&gt;0,"LS",""),IF(SUM(K182:K241)&gt;0,ROUNDUP(SUM(K182:K241),0),"")))</f>
        <v/>
      </c>
      <c r="L242" s="17" t="str">
        <f t="shared" si="62"/>
        <v/>
      </c>
      <c r="M242" s="17" t="str">
        <f t="shared" ref="M242:N242" si="63">IF(M166="","",IF(OR(M181="", M181="LS", M181="LUMP"),IF(SUM(COUNTIF(M182:M241,"LS")+COUNTIF(M182:M241,"LUMP"))&gt;0,"LS",""),IF(SUM(M182:M241)&gt;0,ROUNDUP(SUM(M182:M241),0),"")))</f>
        <v/>
      </c>
      <c r="N242" s="17" t="str">
        <f t="shared" si="63"/>
        <v/>
      </c>
      <c r="O242" s="17" t="str">
        <f t="shared" ref="O242" si="64">IF(O166="","",IF(OR(O181="", O181="LS", O181="LUMP"),IF(SUM(COUNTIF(O182:O241,"LS")+COUNTIF(O182:O241,"LUMP"))&gt;0,"LS",""),IF(SUM(O182:O241)&gt;0,ROUNDUP(SUM(O182:O241),0),"")))</f>
        <v/>
      </c>
      <c r="P242" s="17" t="str">
        <f t="shared" ref="P242" si="65">IF(P166="","",IF(OR(P181="", P181="LS", P181="LUMP"),IF(SUM(COUNTIF(P182:P241,"LS")+COUNTIF(P182:P241,"LUMP"))&gt;0,"LS",""),IF(SUM(P182:P241)&gt;0,ROUNDUP(SUM(P182:P241),0),"")))</f>
        <v/>
      </c>
      <c r="Q242" s="17" t="str">
        <f t="shared" si="62"/>
        <v/>
      </c>
      <c r="R242" s="17" t="str">
        <f t="shared" si="62"/>
        <v/>
      </c>
      <c r="S242" s="17" t="str">
        <f t="shared" si="62"/>
        <v/>
      </c>
      <c r="T242" s="17" t="str">
        <f t="shared" si="62"/>
        <v/>
      </c>
      <c r="U242" s="17" t="str">
        <f t="shared" si="62"/>
        <v/>
      </c>
      <c r="V242" s="17" t="str">
        <f t="shared" si="62"/>
        <v/>
      </c>
      <c r="W242" s="17" t="str">
        <f t="shared" si="62"/>
        <v/>
      </c>
      <c r="X242" s="17" t="str">
        <f t="shared" si="62"/>
        <v/>
      </c>
      <c r="Y242" s="17" t="str">
        <f t="shared" si="62"/>
        <v/>
      </c>
      <c r="Z242" s="17" t="str">
        <f t="shared" si="62"/>
        <v/>
      </c>
      <c r="AA242" s="17" t="str">
        <f t="shared" ref="AA242" si="66">IF(AA166="","",IF(OR(AA181="", AA181="LS", AA181="LUMP"),IF(SUM(COUNTIF(AA182:AA241,"LS")+COUNTIF(AA182:AA241,"LUMP"))&gt;0,"LS",""),IF(SUM(AA182:AA241)&gt;0,ROUNDUP(SUM(AA182:AA241),0),"")))</f>
        <v/>
      </c>
      <c r="AB242" s="17" t="str">
        <f t="shared" si="62"/>
        <v/>
      </c>
      <c r="AC242" s="17" t="str">
        <f t="shared" si="62"/>
        <v/>
      </c>
    </row>
    <row r="243" spans="2:29" ht="12.75" customHeight="1" thickBot="1" x14ac:dyDescent="0.25"/>
    <row r="244" spans="2:29" ht="12.75" customHeight="1" thickBot="1" x14ac:dyDescent="0.25">
      <c r="B244" s="22" t="s">
        <v>6</v>
      </c>
      <c r="D244" s="70" t="str">
        <f>"SUBSUMMARY SHEET " &amp; B245</f>
        <v xml:space="preserve">SUBSUMMARY SHEET </v>
      </c>
      <c r="E244" s="70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70"/>
      <c r="X244" s="70"/>
      <c r="Y244" s="70"/>
      <c r="Z244" s="70"/>
      <c r="AA244" s="70"/>
      <c r="AB244" s="70"/>
      <c r="AC244" s="70"/>
    </row>
    <row r="245" spans="2:29" ht="12.75" customHeight="1" thickBot="1" x14ac:dyDescent="0.25">
      <c r="B245" s="26"/>
      <c r="D245" s="71" t="s">
        <v>4</v>
      </c>
      <c r="E245" s="71"/>
      <c r="F245" s="71"/>
      <c r="G245" s="71"/>
      <c r="H245" s="29"/>
      <c r="I245" s="21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21"/>
      <c r="Y245" s="21"/>
      <c r="Z245" s="21"/>
      <c r="AA245" s="21"/>
      <c r="AB245" s="21"/>
      <c r="AC245" s="21"/>
    </row>
    <row r="246" spans="2:29" ht="12.75" customHeight="1" thickBot="1" x14ac:dyDescent="0.25">
      <c r="D246" s="56" t="s">
        <v>5</v>
      </c>
      <c r="E246" s="56"/>
      <c r="F246" s="56"/>
      <c r="G246" s="56"/>
      <c r="H246" s="31"/>
      <c r="I246" s="18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18"/>
      <c r="Y246" s="18"/>
      <c r="Z246" s="18"/>
      <c r="AA246" s="18"/>
      <c r="AB246" s="18"/>
      <c r="AC246" s="18"/>
    </row>
    <row r="247" spans="2:29" ht="12.75" customHeight="1" x14ac:dyDescent="0.2">
      <c r="B247" s="79" t="s">
        <v>7</v>
      </c>
      <c r="D247" s="57" t="s">
        <v>12</v>
      </c>
      <c r="E247" s="57" t="s">
        <v>13</v>
      </c>
      <c r="F247" s="60" t="s">
        <v>0</v>
      </c>
      <c r="G247" s="61"/>
      <c r="H247" s="32"/>
      <c r="I247" s="7" t="str">
        <f t="shared" ref="I247:AC247" si="67">IF(OR(TRIM(I245)=0,TRIM(I245)=""),"",IF(IFERROR(TRIM(INDEX(QryItemNamed,MATCH(TRIM(I245),ITEM,0),2)),"")="Y","SPECIAL",LEFT(IFERROR(TRIM(INDEX(ITEM,MATCH(TRIM(I245),ITEM,0))),""),3)))</f>
        <v/>
      </c>
      <c r="J247" s="8" t="str">
        <f t="shared" ref="J247" si="68">IF(OR(TRIM(J245)=0,TRIM(J245)=""),"",IF(IFERROR(TRIM(INDEX(QryItemNamed,MATCH(TRIM(J245),ITEM,0),2)),"")="Y","SPECIAL",LEFT(IFERROR(TRIM(INDEX(ITEM,MATCH(TRIM(J245),ITEM,0))),""),3)))</f>
        <v/>
      </c>
      <c r="K247" s="8" t="str">
        <f t="shared" si="67"/>
        <v/>
      </c>
      <c r="L247" s="8" t="str">
        <f t="shared" si="67"/>
        <v/>
      </c>
      <c r="M247" s="8" t="str">
        <f t="shared" ref="M247:N247" si="69">IF(OR(TRIM(M245)=0,TRIM(M245)=""),"",IF(IFERROR(TRIM(INDEX(QryItemNamed,MATCH(TRIM(M245),ITEM,0),2)),"")="Y","SPECIAL",LEFT(IFERROR(TRIM(INDEX(ITEM,MATCH(TRIM(M245),ITEM,0))),""),3)))</f>
        <v/>
      </c>
      <c r="N247" s="8" t="str">
        <f t="shared" si="69"/>
        <v/>
      </c>
      <c r="O247" s="8" t="str">
        <f t="shared" ref="O247" si="70">IF(OR(TRIM(O245)=0,TRIM(O245)=""),"",IF(IFERROR(TRIM(INDEX(QryItemNamed,MATCH(TRIM(O245),ITEM,0),2)),"")="Y","SPECIAL",LEFT(IFERROR(TRIM(INDEX(ITEM,MATCH(TRIM(O245),ITEM,0))),""),3)))</f>
        <v/>
      </c>
      <c r="P247" s="8" t="str">
        <f t="shared" ref="P247" si="71">IF(OR(TRIM(P245)=0,TRIM(P245)=""),"",IF(IFERROR(TRIM(INDEX(QryItemNamed,MATCH(TRIM(P245),ITEM,0),2)),"")="Y","SPECIAL",LEFT(IFERROR(TRIM(INDEX(ITEM,MATCH(TRIM(P245),ITEM,0))),""),3)))</f>
        <v/>
      </c>
      <c r="Q247" s="8" t="str">
        <f t="shared" si="67"/>
        <v/>
      </c>
      <c r="R247" s="8" t="str">
        <f t="shared" si="67"/>
        <v/>
      </c>
      <c r="S247" s="8" t="str">
        <f t="shared" si="67"/>
        <v/>
      </c>
      <c r="T247" s="8" t="str">
        <f t="shared" si="67"/>
        <v/>
      </c>
      <c r="U247" s="8" t="str">
        <f t="shared" si="67"/>
        <v/>
      </c>
      <c r="V247" s="8" t="str">
        <f t="shared" si="67"/>
        <v/>
      </c>
      <c r="W247" s="8" t="str">
        <f t="shared" si="67"/>
        <v/>
      </c>
      <c r="X247" s="8" t="str">
        <f t="shared" si="67"/>
        <v/>
      </c>
      <c r="Y247" s="8" t="str">
        <f t="shared" si="67"/>
        <v/>
      </c>
      <c r="Z247" s="8" t="str">
        <f t="shared" si="67"/>
        <v/>
      </c>
      <c r="AA247" s="8" t="str">
        <f t="shared" ref="AA247" si="72">IF(OR(TRIM(AA245)=0,TRIM(AA245)=""),"",IF(IFERROR(TRIM(INDEX(QryItemNamed,MATCH(TRIM(AA245),ITEM,0),2)),"")="Y","SPECIAL",LEFT(IFERROR(TRIM(INDEX(ITEM,MATCH(TRIM(AA245),ITEM,0))),""),3)))</f>
        <v/>
      </c>
      <c r="AB247" s="8" t="str">
        <f t="shared" si="67"/>
        <v/>
      </c>
      <c r="AC247" s="8" t="str">
        <f t="shared" si="67"/>
        <v/>
      </c>
    </row>
    <row r="248" spans="2:29" ht="12.75" customHeight="1" x14ac:dyDescent="0.2">
      <c r="B248" s="80"/>
      <c r="D248" s="58"/>
      <c r="E248" s="58"/>
      <c r="F248" s="62"/>
      <c r="G248" s="63"/>
      <c r="H248" s="33"/>
      <c r="I248" s="66" t="str">
        <f t="shared" ref="I248:AC248" si="73">IF(OR(TRIM(I245)=0,TRIM(I245)=""),IF(I246="","",I246),IF(IFERROR(TRIM(INDEX(QryItemNamed,MATCH(TRIM(I245),ITEM,0),2)),"")="Y",TRIM(RIGHT(IFERROR(TRIM(INDEX(QryItemNamed,MATCH(TRIM(I245),ITEM,0),4)),"123456789012"),LEN(IFERROR(TRIM(INDEX(QryItemNamed,MATCH(TRIM(I245),ITEM,0),4)),"123456789012"))-9))&amp;I246,IFERROR(TRIM(INDEX(QryItemNamed,MATCH(TRIM(I245),ITEM,0),4))&amp;I246,"ITEM CODE DOES NOT EXIST IN ITEM MASTER")))</f>
        <v/>
      </c>
      <c r="J248" s="53" t="str">
        <f t="shared" ref="J248" si="74">IF(OR(TRIM(J245)=0,TRIM(J245)=""),IF(J246="","",J246),IF(IFERROR(TRIM(INDEX(QryItemNamed,MATCH(TRIM(J245),ITEM,0),2)),"")="Y",TRIM(RIGHT(IFERROR(TRIM(INDEX(QryItemNamed,MATCH(TRIM(J245),ITEM,0),4)),"123456789012"),LEN(IFERROR(TRIM(INDEX(QryItemNamed,MATCH(TRIM(J245),ITEM,0),4)),"123456789012"))-9))&amp;J246,IFERROR(TRIM(INDEX(QryItemNamed,MATCH(TRIM(J245),ITEM,0),4))&amp;J246,"ITEM CODE DOES NOT EXIST IN ITEM MASTER")))</f>
        <v/>
      </c>
      <c r="K248" s="67" t="str">
        <f t="shared" si="73"/>
        <v/>
      </c>
      <c r="L248" s="67" t="str">
        <f t="shared" si="73"/>
        <v/>
      </c>
      <c r="M248" s="72" t="str">
        <f t="shared" ref="M248:N248" si="75">IF(OR(TRIM(M245)=0,TRIM(M245)=""),IF(M246="","",M246),IF(IFERROR(TRIM(INDEX(QryItemNamed,MATCH(TRIM(M245),ITEM,0),2)),"")="Y",TRIM(RIGHT(IFERROR(TRIM(INDEX(QryItemNamed,MATCH(TRIM(M245),ITEM,0),4)),"123456789012"),LEN(IFERROR(TRIM(INDEX(QryItemNamed,MATCH(TRIM(M245),ITEM,0),4)),"123456789012"))-9))&amp;M246,IFERROR(TRIM(INDEX(QryItemNamed,MATCH(TRIM(M245),ITEM,0),4))&amp;M246,"ITEM CODE DOES NOT EXIST IN ITEM MASTER")))</f>
        <v/>
      </c>
      <c r="N248" s="53" t="str">
        <f t="shared" si="75"/>
        <v/>
      </c>
      <c r="O248" s="72" t="str">
        <f t="shared" ref="O248" si="76">IF(OR(TRIM(O245)=0,TRIM(O245)=""),IF(O246="","",O246),IF(IFERROR(TRIM(INDEX(QryItemNamed,MATCH(TRIM(O245),ITEM,0),2)),"")="Y",TRIM(RIGHT(IFERROR(TRIM(INDEX(QryItemNamed,MATCH(TRIM(O245),ITEM,0),4)),"123456789012"),LEN(IFERROR(TRIM(INDEX(QryItemNamed,MATCH(TRIM(O245),ITEM,0),4)),"123456789012"))-9))&amp;O246,IFERROR(TRIM(INDEX(QryItemNamed,MATCH(TRIM(O245),ITEM,0),4))&amp;O246,"ITEM CODE DOES NOT EXIST IN ITEM MASTER")))</f>
        <v/>
      </c>
      <c r="P248" s="72" t="str">
        <f t="shared" ref="P248" si="77">IF(OR(TRIM(P245)=0,TRIM(P245)=""),IF(P246="","",P246),IF(IFERROR(TRIM(INDEX(QryItemNamed,MATCH(TRIM(P245),ITEM,0),2)),"")="Y",TRIM(RIGHT(IFERROR(TRIM(INDEX(QryItemNamed,MATCH(TRIM(P245),ITEM,0),4)),"123456789012"),LEN(IFERROR(TRIM(INDEX(QryItemNamed,MATCH(TRIM(P245),ITEM,0),4)),"123456789012"))-9))&amp;P246,IFERROR(TRIM(INDEX(QryItemNamed,MATCH(TRIM(P245),ITEM,0),4))&amp;P246,"ITEM CODE DOES NOT EXIST IN ITEM MASTER")))</f>
        <v/>
      </c>
      <c r="Q248" s="72" t="str">
        <f t="shared" si="73"/>
        <v/>
      </c>
      <c r="R248" s="72" t="str">
        <f t="shared" si="73"/>
        <v/>
      </c>
      <c r="S248" s="72" t="str">
        <f t="shared" si="73"/>
        <v/>
      </c>
      <c r="T248" s="72" t="str">
        <f t="shared" si="73"/>
        <v/>
      </c>
      <c r="U248" s="72" t="str">
        <f t="shared" si="73"/>
        <v/>
      </c>
      <c r="V248" s="72" t="str">
        <f t="shared" si="73"/>
        <v/>
      </c>
      <c r="W248" s="72" t="str">
        <f t="shared" si="73"/>
        <v/>
      </c>
      <c r="X248" s="72" t="str">
        <f t="shared" si="73"/>
        <v/>
      </c>
      <c r="Y248" s="72" t="str">
        <f t="shared" si="73"/>
        <v/>
      </c>
      <c r="Z248" s="72" t="str">
        <f t="shared" si="73"/>
        <v/>
      </c>
      <c r="AA248" s="72" t="str">
        <f t="shared" ref="AA248" si="78">IF(OR(TRIM(AA245)=0,TRIM(AA245)=""),IF(AA246="","",AA246),IF(IFERROR(TRIM(INDEX(QryItemNamed,MATCH(TRIM(AA245),ITEM,0),2)),"")="Y",TRIM(RIGHT(IFERROR(TRIM(INDEX(QryItemNamed,MATCH(TRIM(AA245),ITEM,0),4)),"123456789012"),LEN(IFERROR(TRIM(INDEX(QryItemNamed,MATCH(TRIM(AA245),ITEM,0),4)),"123456789012"))-9))&amp;AA246,IFERROR(TRIM(INDEX(QryItemNamed,MATCH(TRIM(AA245),ITEM,0),4))&amp;AA246,"ITEM CODE DOES NOT EXIST IN ITEM MASTER")))</f>
        <v/>
      </c>
      <c r="AB248" s="72" t="str">
        <f t="shared" si="73"/>
        <v/>
      </c>
      <c r="AC248" s="72" t="str">
        <f t="shared" si="73"/>
        <v/>
      </c>
    </row>
    <row r="249" spans="2:29" ht="12.75" customHeight="1" x14ac:dyDescent="0.2">
      <c r="B249" s="80"/>
      <c r="D249" s="58"/>
      <c r="E249" s="58"/>
      <c r="F249" s="62"/>
      <c r="G249" s="63"/>
      <c r="H249" s="33"/>
      <c r="I249" s="66"/>
      <c r="J249" s="54"/>
      <c r="K249" s="67"/>
      <c r="L249" s="67"/>
      <c r="M249" s="72"/>
      <c r="N249" s="54"/>
      <c r="O249" s="72"/>
      <c r="P249" s="72"/>
      <c r="Q249" s="72"/>
      <c r="R249" s="72"/>
      <c r="S249" s="72"/>
      <c r="T249" s="72"/>
      <c r="U249" s="72"/>
      <c r="V249" s="72"/>
      <c r="W249" s="72"/>
      <c r="X249" s="72"/>
      <c r="Y249" s="72"/>
      <c r="Z249" s="72"/>
      <c r="AA249" s="72"/>
      <c r="AB249" s="72"/>
      <c r="AC249" s="72"/>
    </row>
    <row r="250" spans="2:29" ht="12.75" customHeight="1" x14ac:dyDescent="0.2">
      <c r="B250" s="80"/>
      <c r="D250" s="58"/>
      <c r="E250" s="58"/>
      <c r="F250" s="62"/>
      <c r="G250" s="63"/>
      <c r="H250" s="33"/>
      <c r="I250" s="66"/>
      <c r="J250" s="54"/>
      <c r="K250" s="67"/>
      <c r="L250" s="67"/>
      <c r="M250" s="72"/>
      <c r="N250" s="54"/>
      <c r="O250" s="72"/>
      <c r="P250" s="72"/>
      <c r="Q250" s="72"/>
      <c r="R250" s="72"/>
      <c r="S250" s="72"/>
      <c r="T250" s="72"/>
      <c r="U250" s="72"/>
      <c r="V250" s="72"/>
      <c r="W250" s="72"/>
      <c r="X250" s="72"/>
      <c r="Y250" s="72"/>
      <c r="Z250" s="72"/>
      <c r="AA250" s="72"/>
      <c r="AB250" s="72"/>
      <c r="AC250" s="72"/>
    </row>
    <row r="251" spans="2:29" ht="12.75" customHeight="1" x14ac:dyDescent="0.2">
      <c r="B251" s="80"/>
      <c r="D251" s="58"/>
      <c r="E251" s="58"/>
      <c r="F251" s="62"/>
      <c r="G251" s="63"/>
      <c r="H251" s="33"/>
      <c r="I251" s="66"/>
      <c r="J251" s="54"/>
      <c r="K251" s="67"/>
      <c r="L251" s="67"/>
      <c r="M251" s="72"/>
      <c r="N251" s="54"/>
      <c r="O251" s="72"/>
      <c r="P251" s="72"/>
      <c r="Q251" s="72"/>
      <c r="R251" s="72"/>
      <c r="S251" s="72"/>
      <c r="T251" s="72"/>
      <c r="U251" s="72"/>
      <c r="V251" s="72"/>
      <c r="W251" s="72"/>
      <c r="X251" s="72"/>
      <c r="Y251" s="72"/>
      <c r="Z251" s="72"/>
      <c r="AA251" s="72"/>
      <c r="AB251" s="72"/>
      <c r="AC251" s="72"/>
    </row>
    <row r="252" spans="2:29" ht="12.75" customHeight="1" x14ac:dyDescent="0.2">
      <c r="B252" s="80"/>
      <c r="D252" s="58"/>
      <c r="E252" s="58"/>
      <c r="F252" s="62"/>
      <c r="G252" s="63"/>
      <c r="H252" s="33"/>
      <c r="I252" s="66"/>
      <c r="J252" s="54"/>
      <c r="K252" s="67"/>
      <c r="L252" s="67"/>
      <c r="M252" s="72"/>
      <c r="N252" s="54"/>
      <c r="O252" s="72"/>
      <c r="P252" s="72"/>
      <c r="Q252" s="72"/>
      <c r="R252" s="72"/>
      <c r="S252" s="72"/>
      <c r="T252" s="72"/>
      <c r="U252" s="72"/>
      <c r="V252" s="72"/>
      <c r="W252" s="72"/>
      <c r="X252" s="72"/>
      <c r="Y252" s="72"/>
      <c r="Z252" s="72"/>
      <c r="AA252" s="72"/>
      <c r="AB252" s="72"/>
      <c r="AC252" s="72"/>
    </row>
    <row r="253" spans="2:29" ht="12.75" customHeight="1" x14ac:dyDescent="0.2">
      <c r="B253" s="80"/>
      <c r="D253" s="58"/>
      <c r="E253" s="58"/>
      <c r="F253" s="62"/>
      <c r="G253" s="63"/>
      <c r="H253" s="33"/>
      <c r="I253" s="66"/>
      <c r="J253" s="54"/>
      <c r="K253" s="67"/>
      <c r="L253" s="67"/>
      <c r="M253" s="72"/>
      <c r="N253" s="54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2"/>
      <c r="Z253" s="72"/>
      <c r="AA253" s="72"/>
      <c r="AB253" s="72"/>
      <c r="AC253" s="72"/>
    </row>
    <row r="254" spans="2:29" ht="12.75" customHeight="1" x14ac:dyDescent="0.2">
      <c r="B254" s="80"/>
      <c r="D254" s="58"/>
      <c r="E254" s="58"/>
      <c r="F254" s="62"/>
      <c r="G254" s="63"/>
      <c r="H254" s="33"/>
      <c r="I254" s="66"/>
      <c r="J254" s="54"/>
      <c r="K254" s="67"/>
      <c r="L254" s="67"/>
      <c r="M254" s="72"/>
      <c r="N254" s="54"/>
      <c r="O254" s="72"/>
      <c r="P254" s="72"/>
      <c r="Q254" s="72"/>
      <c r="R254" s="72"/>
      <c r="S254" s="72"/>
      <c r="T254" s="72"/>
      <c r="U254" s="72"/>
      <c r="V254" s="72"/>
      <c r="W254" s="72"/>
      <c r="X254" s="72"/>
      <c r="Y254" s="72"/>
      <c r="Z254" s="72"/>
      <c r="AA254" s="72"/>
      <c r="AB254" s="72"/>
      <c r="AC254" s="72"/>
    </row>
    <row r="255" spans="2:29" ht="12.75" customHeight="1" x14ac:dyDescent="0.2">
      <c r="B255" s="80"/>
      <c r="D255" s="58"/>
      <c r="E255" s="58"/>
      <c r="F255" s="62"/>
      <c r="G255" s="63"/>
      <c r="H255" s="33"/>
      <c r="I255" s="66"/>
      <c r="J255" s="54"/>
      <c r="K255" s="67"/>
      <c r="L255" s="67"/>
      <c r="M255" s="72"/>
      <c r="N255" s="54"/>
      <c r="O255" s="72"/>
      <c r="P255" s="72"/>
      <c r="Q255" s="72"/>
      <c r="R255" s="72"/>
      <c r="S255" s="72"/>
      <c r="T255" s="72"/>
      <c r="U255" s="72"/>
      <c r="V255" s="72"/>
      <c r="W255" s="72"/>
      <c r="X255" s="72"/>
      <c r="Y255" s="72"/>
      <c r="Z255" s="72"/>
      <c r="AA255" s="72"/>
      <c r="AB255" s="72"/>
      <c r="AC255" s="72"/>
    </row>
    <row r="256" spans="2:29" ht="12.75" customHeight="1" x14ac:dyDescent="0.2">
      <c r="B256" s="80"/>
      <c r="D256" s="58"/>
      <c r="E256" s="58"/>
      <c r="F256" s="62"/>
      <c r="G256" s="63"/>
      <c r="H256" s="33"/>
      <c r="I256" s="66"/>
      <c r="J256" s="54"/>
      <c r="K256" s="67"/>
      <c r="L256" s="67"/>
      <c r="M256" s="72"/>
      <c r="N256" s="54"/>
      <c r="O256" s="72"/>
      <c r="P256" s="72"/>
      <c r="Q256" s="72"/>
      <c r="R256" s="72"/>
      <c r="S256" s="72"/>
      <c r="T256" s="72"/>
      <c r="U256" s="72"/>
      <c r="V256" s="72"/>
      <c r="W256" s="72"/>
      <c r="X256" s="72"/>
      <c r="Y256" s="72"/>
      <c r="Z256" s="72"/>
      <c r="AA256" s="72"/>
      <c r="AB256" s="72"/>
      <c r="AC256" s="72"/>
    </row>
    <row r="257" spans="2:29" ht="12.75" customHeight="1" x14ac:dyDescent="0.2">
      <c r="B257" s="80"/>
      <c r="D257" s="58"/>
      <c r="E257" s="58"/>
      <c r="F257" s="62"/>
      <c r="G257" s="63"/>
      <c r="H257" s="33"/>
      <c r="I257" s="66"/>
      <c r="J257" s="54"/>
      <c r="K257" s="67"/>
      <c r="L257" s="67"/>
      <c r="M257" s="72"/>
      <c r="N257" s="54"/>
      <c r="O257" s="72"/>
      <c r="P257" s="72"/>
      <c r="Q257" s="72"/>
      <c r="R257" s="72"/>
      <c r="S257" s="72"/>
      <c r="T257" s="72"/>
      <c r="U257" s="72"/>
      <c r="V257" s="72"/>
      <c r="W257" s="72"/>
      <c r="X257" s="72"/>
      <c r="Y257" s="72"/>
      <c r="Z257" s="72"/>
      <c r="AA257" s="72"/>
      <c r="AB257" s="72"/>
      <c r="AC257" s="72"/>
    </row>
    <row r="258" spans="2:29" ht="12.75" customHeight="1" x14ac:dyDescent="0.2">
      <c r="B258" s="80"/>
      <c r="D258" s="58"/>
      <c r="E258" s="58"/>
      <c r="F258" s="62"/>
      <c r="G258" s="63"/>
      <c r="H258" s="33"/>
      <c r="I258" s="66"/>
      <c r="J258" s="54"/>
      <c r="K258" s="67"/>
      <c r="L258" s="67"/>
      <c r="M258" s="72"/>
      <c r="N258" s="54"/>
      <c r="O258" s="72"/>
      <c r="P258" s="72"/>
      <c r="Q258" s="72"/>
      <c r="R258" s="72"/>
      <c r="S258" s="72"/>
      <c r="T258" s="72"/>
      <c r="U258" s="72"/>
      <c r="V258" s="72"/>
      <c r="W258" s="72"/>
      <c r="X258" s="72"/>
      <c r="Y258" s="72"/>
      <c r="Z258" s="72"/>
      <c r="AA258" s="72"/>
      <c r="AB258" s="72"/>
      <c r="AC258" s="72"/>
    </row>
    <row r="259" spans="2:29" ht="12.75" customHeight="1" x14ac:dyDescent="0.2">
      <c r="B259" s="80"/>
      <c r="D259" s="58"/>
      <c r="E259" s="58"/>
      <c r="F259" s="62"/>
      <c r="G259" s="63"/>
      <c r="H259" s="33"/>
      <c r="I259" s="66"/>
      <c r="J259" s="55"/>
      <c r="K259" s="67"/>
      <c r="L259" s="67"/>
      <c r="M259" s="72"/>
      <c r="N259" s="55"/>
      <c r="O259" s="72"/>
      <c r="P259" s="72"/>
      <c r="Q259" s="72"/>
      <c r="R259" s="72"/>
      <c r="S259" s="72"/>
      <c r="T259" s="72"/>
      <c r="U259" s="72"/>
      <c r="V259" s="72"/>
      <c r="W259" s="72"/>
      <c r="X259" s="72"/>
      <c r="Y259" s="72"/>
      <c r="Z259" s="72"/>
      <c r="AA259" s="72"/>
      <c r="AB259" s="72"/>
      <c r="AC259" s="72"/>
    </row>
    <row r="260" spans="2:29" ht="12.75" customHeight="1" thickBot="1" x14ac:dyDescent="0.25">
      <c r="B260" s="81"/>
      <c r="D260" s="59"/>
      <c r="E260" s="59"/>
      <c r="F260" s="64"/>
      <c r="G260" s="65"/>
      <c r="H260" s="34"/>
      <c r="I260" s="9" t="str">
        <f t="shared" ref="I260:AC260" si="79">IF(OR(TRIM(I245)=0,TRIM(I245)=""),"",IFERROR(TRIM(INDEX(QryItemNamed,MATCH(TRIM(I245),ITEM,0),3)),""))</f>
        <v/>
      </c>
      <c r="J260" s="10" t="str">
        <f t="shared" ref="J260" si="80">IF(OR(TRIM(J245)=0,TRIM(J245)=""),"",IFERROR(TRIM(INDEX(QryItemNamed,MATCH(TRIM(J245),ITEM,0),3)),""))</f>
        <v/>
      </c>
      <c r="K260" s="10" t="str">
        <f t="shared" si="79"/>
        <v/>
      </c>
      <c r="L260" s="10" t="str">
        <f t="shared" si="79"/>
        <v/>
      </c>
      <c r="M260" s="10" t="str">
        <f t="shared" ref="M260:N260" si="81">IF(OR(TRIM(M245)=0,TRIM(M245)=""),"",IFERROR(TRIM(INDEX(QryItemNamed,MATCH(TRIM(M245),ITEM,0),3)),""))</f>
        <v/>
      </c>
      <c r="N260" s="10" t="str">
        <f t="shared" si="81"/>
        <v/>
      </c>
      <c r="O260" s="10" t="str">
        <f t="shared" ref="O260" si="82">IF(OR(TRIM(O245)=0,TRIM(O245)=""),"",IFERROR(TRIM(INDEX(QryItemNamed,MATCH(TRIM(O245),ITEM,0),3)),""))</f>
        <v/>
      </c>
      <c r="P260" s="10" t="str">
        <f t="shared" ref="P260" si="83">IF(OR(TRIM(P245)=0,TRIM(P245)=""),"",IFERROR(TRIM(INDEX(QryItemNamed,MATCH(TRIM(P245),ITEM,0),3)),""))</f>
        <v/>
      </c>
      <c r="Q260" s="10" t="str">
        <f t="shared" si="79"/>
        <v/>
      </c>
      <c r="R260" s="10" t="str">
        <f t="shared" si="79"/>
        <v/>
      </c>
      <c r="S260" s="10" t="str">
        <f t="shared" si="79"/>
        <v/>
      </c>
      <c r="T260" s="10" t="str">
        <f t="shared" si="79"/>
        <v/>
      </c>
      <c r="U260" s="10" t="str">
        <f t="shared" si="79"/>
        <v/>
      </c>
      <c r="V260" s="10" t="str">
        <f t="shared" si="79"/>
        <v/>
      </c>
      <c r="W260" s="10" t="str">
        <f t="shared" si="79"/>
        <v/>
      </c>
      <c r="X260" s="10" t="str">
        <f t="shared" si="79"/>
        <v/>
      </c>
      <c r="Y260" s="10" t="str">
        <f t="shared" si="79"/>
        <v/>
      </c>
      <c r="Z260" s="10" t="str">
        <f t="shared" si="79"/>
        <v/>
      </c>
      <c r="AA260" s="10" t="str">
        <f t="shared" ref="AA260" si="84">IF(OR(TRIM(AA245)=0,TRIM(AA245)=""),"",IFERROR(TRIM(INDEX(QryItemNamed,MATCH(TRIM(AA245),ITEM,0),3)),""))</f>
        <v/>
      </c>
      <c r="AB260" s="10" t="str">
        <f t="shared" si="79"/>
        <v/>
      </c>
      <c r="AC260" s="10" t="str">
        <f t="shared" si="79"/>
        <v/>
      </c>
    </row>
    <row r="261" spans="2:29" ht="12.75" customHeight="1" x14ac:dyDescent="0.2">
      <c r="B261" s="23"/>
      <c r="D261" s="11"/>
      <c r="E261" s="11"/>
      <c r="F261" s="12"/>
      <c r="G261" s="12"/>
      <c r="H261" s="12"/>
      <c r="I261" s="13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</row>
    <row r="262" spans="2:29" ht="12.75" customHeight="1" x14ac:dyDescent="0.2">
      <c r="B262" s="24"/>
      <c r="D262" s="14"/>
      <c r="E262" s="14"/>
      <c r="F262" s="15"/>
      <c r="G262" s="15"/>
      <c r="H262" s="15"/>
      <c r="I262" s="16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</row>
    <row r="263" spans="2:29" ht="12.75" customHeight="1" x14ac:dyDescent="0.2">
      <c r="B263" s="24"/>
      <c r="D263" s="14"/>
      <c r="E263" s="14"/>
      <c r="F263" s="15"/>
      <c r="G263" s="15"/>
      <c r="H263" s="15"/>
      <c r="I263" s="16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</row>
    <row r="264" spans="2:29" ht="12.75" customHeight="1" x14ac:dyDescent="0.2">
      <c r="B264" s="24"/>
      <c r="D264" s="14"/>
      <c r="E264" s="14"/>
      <c r="F264" s="15"/>
      <c r="G264" s="15"/>
      <c r="H264" s="15"/>
      <c r="I264" s="16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</row>
    <row r="265" spans="2:29" ht="12.75" customHeight="1" x14ac:dyDescent="0.2">
      <c r="B265" s="24"/>
      <c r="D265" s="14"/>
      <c r="E265" s="14"/>
      <c r="F265" s="15"/>
      <c r="G265" s="15"/>
      <c r="H265" s="15"/>
      <c r="I265" s="16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</row>
    <row r="266" spans="2:29" ht="12.75" customHeight="1" x14ac:dyDescent="0.2">
      <c r="B266" s="24"/>
      <c r="D266" s="14"/>
      <c r="E266" s="14"/>
      <c r="F266" s="15"/>
      <c r="G266" s="15"/>
      <c r="H266" s="15"/>
      <c r="I266" s="16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</row>
    <row r="267" spans="2:29" ht="12.75" customHeight="1" x14ac:dyDescent="0.2">
      <c r="B267" s="24"/>
      <c r="D267" s="14"/>
      <c r="E267" s="14"/>
      <c r="F267" s="15"/>
      <c r="G267" s="15"/>
      <c r="H267" s="15"/>
      <c r="I267" s="16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</row>
    <row r="268" spans="2:29" ht="12.75" customHeight="1" x14ac:dyDescent="0.2">
      <c r="B268" s="24"/>
      <c r="D268" s="14"/>
      <c r="E268" s="14"/>
      <c r="F268" s="15"/>
      <c r="G268" s="15"/>
      <c r="H268" s="15"/>
      <c r="I268" s="16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</row>
    <row r="269" spans="2:29" ht="12.75" customHeight="1" x14ac:dyDescent="0.2">
      <c r="B269" s="24"/>
      <c r="D269" s="14"/>
      <c r="E269" s="14"/>
      <c r="F269" s="15"/>
      <c r="G269" s="15"/>
      <c r="H269" s="15"/>
      <c r="I269" s="16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</row>
    <row r="270" spans="2:29" ht="12.75" customHeight="1" x14ac:dyDescent="0.2">
      <c r="B270" s="24"/>
      <c r="D270" s="14"/>
      <c r="E270" s="14"/>
      <c r="F270" s="15"/>
      <c r="G270" s="15"/>
      <c r="H270" s="15"/>
      <c r="I270" s="16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</row>
    <row r="271" spans="2:29" ht="12.75" customHeight="1" x14ac:dyDescent="0.2">
      <c r="B271" s="24"/>
      <c r="D271" s="14"/>
      <c r="E271" s="14"/>
      <c r="F271" s="15"/>
      <c r="G271" s="15"/>
      <c r="H271" s="15"/>
      <c r="I271" s="16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</row>
    <row r="272" spans="2:29" ht="12.75" customHeight="1" x14ac:dyDescent="0.2">
      <c r="B272" s="24"/>
      <c r="D272" s="14"/>
      <c r="E272" s="14"/>
      <c r="F272" s="15"/>
      <c r="G272" s="15"/>
      <c r="H272" s="15"/>
      <c r="I272" s="16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</row>
    <row r="273" spans="2:29" ht="12.75" customHeight="1" x14ac:dyDescent="0.2">
      <c r="B273" s="24"/>
      <c r="D273" s="14"/>
      <c r="E273" s="14"/>
      <c r="F273" s="15"/>
      <c r="G273" s="15"/>
      <c r="H273" s="15"/>
      <c r="I273" s="16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</row>
    <row r="274" spans="2:29" ht="12.75" customHeight="1" x14ac:dyDescent="0.2">
      <c r="B274" s="24"/>
      <c r="D274" s="14"/>
      <c r="E274" s="14"/>
      <c r="F274" s="15"/>
      <c r="G274" s="15"/>
      <c r="H274" s="15"/>
      <c r="I274" s="16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</row>
    <row r="275" spans="2:29" ht="12.75" customHeight="1" x14ac:dyDescent="0.2">
      <c r="B275" s="24"/>
      <c r="D275" s="14"/>
      <c r="E275" s="14"/>
      <c r="F275" s="15"/>
      <c r="G275" s="15"/>
      <c r="H275" s="15"/>
      <c r="I275" s="16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</row>
    <row r="276" spans="2:29" ht="12.75" customHeight="1" x14ac:dyDescent="0.2">
      <c r="B276" s="24"/>
      <c r="D276" s="14"/>
      <c r="E276" s="14"/>
      <c r="F276" s="15"/>
      <c r="G276" s="15"/>
      <c r="H276" s="15"/>
      <c r="I276" s="16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</row>
    <row r="277" spans="2:29" ht="12.75" customHeight="1" x14ac:dyDescent="0.2">
      <c r="B277" s="24"/>
      <c r="D277" s="14"/>
      <c r="E277" s="14"/>
      <c r="F277" s="15"/>
      <c r="G277" s="15"/>
      <c r="H277" s="15"/>
      <c r="I277" s="16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</row>
    <row r="278" spans="2:29" ht="12.75" customHeight="1" x14ac:dyDescent="0.2">
      <c r="B278" s="24"/>
      <c r="D278" s="14"/>
      <c r="E278" s="14"/>
      <c r="F278" s="15"/>
      <c r="G278" s="15"/>
      <c r="H278" s="15"/>
      <c r="I278" s="16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</row>
    <row r="279" spans="2:29" ht="12.75" customHeight="1" x14ac:dyDescent="0.2">
      <c r="B279" s="24"/>
      <c r="D279" s="14"/>
      <c r="E279" s="14"/>
      <c r="F279" s="15"/>
      <c r="G279" s="15"/>
      <c r="H279" s="15"/>
      <c r="I279" s="16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</row>
    <row r="280" spans="2:29" ht="12.75" customHeight="1" x14ac:dyDescent="0.2">
      <c r="B280" s="24"/>
      <c r="D280" s="14"/>
      <c r="E280" s="14"/>
      <c r="F280" s="15"/>
      <c r="G280" s="15"/>
      <c r="H280" s="15"/>
      <c r="I280" s="16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</row>
    <row r="281" spans="2:29" ht="12.75" customHeight="1" x14ac:dyDescent="0.2">
      <c r="B281" s="24"/>
      <c r="D281" s="14"/>
      <c r="E281" s="14"/>
      <c r="F281" s="15"/>
      <c r="G281" s="15"/>
      <c r="H281" s="15"/>
      <c r="I281" s="16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</row>
    <row r="282" spans="2:29" ht="12.75" customHeight="1" x14ac:dyDescent="0.2">
      <c r="B282" s="24"/>
      <c r="D282" s="14"/>
      <c r="E282" s="14"/>
      <c r="F282" s="15"/>
      <c r="G282" s="15"/>
      <c r="H282" s="15"/>
      <c r="I282" s="16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</row>
    <row r="283" spans="2:29" ht="12.75" customHeight="1" x14ac:dyDescent="0.2">
      <c r="B283" s="24"/>
      <c r="D283" s="14"/>
      <c r="E283" s="14"/>
      <c r="F283" s="15"/>
      <c r="G283" s="15"/>
      <c r="H283" s="15"/>
      <c r="I283" s="16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</row>
    <row r="284" spans="2:29" ht="12.75" customHeight="1" x14ac:dyDescent="0.2">
      <c r="B284" s="24"/>
      <c r="D284" s="14"/>
      <c r="E284" s="14"/>
      <c r="F284" s="15"/>
      <c r="G284" s="15"/>
      <c r="H284" s="15"/>
      <c r="I284" s="16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</row>
    <row r="285" spans="2:29" ht="12.75" customHeight="1" x14ac:dyDescent="0.2">
      <c r="B285" s="24"/>
      <c r="D285" s="14"/>
      <c r="E285" s="14"/>
      <c r="F285" s="15"/>
      <c r="G285" s="15"/>
      <c r="H285" s="15"/>
      <c r="I285" s="16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</row>
    <row r="286" spans="2:29" ht="12.75" customHeight="1" x14ac:dyDescent="0.2">
      <c r="B286" s="24"/>
      <c r="D286" s="14"/>
      <c r="E286" s="14"/>
      <c r="F286" s="15"/>
      <c r="G286" s="15"/>
      <c r="H286" s="15"/>
      <c r="I286" s="16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</row>
    <row r="287" spans="2:29" ht="12.75" customHeight="1" x14ac:dyDescent="0.2">
      <c r="B287" s="24"/>
      <c r="D287" s="14"/>
      <c r="E287" s="14"/>
      <c r="F287" s="15"/>
      <c r="G287" s="15"/>
      <c r="H287" s="15"/>
      <c r="I287" s="16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</row>
    <row r="288" spans="2:29" ht="12.75" customHeight="1" x14ac:dyDescent="0.2">
      <c r="B288" s="24"/>
      <c r="D288" s="14"/>
      <c r="E288" s="14"/>
      <c r="F288" s="15"/>
      <c r="G288" s="15"/>
      <c r="H288" s="15"/>
      <c r="I288" s="16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</row>
    <row r="289" spans="2:29" ht="12.75" customHeight="1" x14ac:dyDescent="0.2">
      <c r="B289" s="24"/>
      <c r="D289" s="14"/>
      <c r="E289" s="14"/>
      <c r="F289" s="15"/>
      <c r="G289" s="15"/>
      <c r="H289" s="15"/>
      <c r="I289" s="16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</row>
    <row r="290" spans="2:29" ht="12.75" customHeight="1" x14ac:dyDescent="0.2">
      <c r="B290" s="24"/>
      <c r="D290" s="14"/>
      <c r="E290" s="14"/>
      <c r="F290" s="15"/>
      <c r="G290" s="15"/>
      <c r="H290" s="15"/>
      <c r="I290" s="16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</row>
    <row r="291" spans="2:29" ht="12.75" customHeight="1" x14ac:dyDescent="0.2">
      <c r="B291" s="24"/>
      <c r="D291" s="14"/>
      <c r="E291" s="14"/>
      <c r="F291" s="15"/>
      <c r="G291" s="15"/>
      <c r="H291" s="15"/>
      <c r="I291" s="16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</row>
    <row r="292" spans="2:29" ht="12.75" customHeight="1" x14ac:dyDescent="0.2">
      <c r="B292" s="24"/>
      <c r="D292" s="14"/>
      <c r="E292" s="14"/>
      <c r="F292" s="15"/>
      <c r="G292" s="15"/>
      <c r="H292" s="15"/>
      <c r="I292" s="16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</row>
    <row r="293" spans="2:29" ht="12.75" customHeight="1" x14ac:dyDescent="0.2">
      <c r="B293" s="24"/>
      <c r="D293" s="14"/>
      <c r="E293" s="14"/>
      <c r="F293" s="15"/>
      <c r="G293" s="15"/>
      <c r="H293" s="15"/>
      <c r="I293" s="16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</row>
    <row r="294" spans="2:29" ht="12.75" customHeight="1" x14ac:dyDescent="0.2">
      <c r="B294" s="24"/>
      <c r="D294" s="14"/>
      <c r="E294" s="14"/>
      <c r="F294" s="15"/>
      <c r="G294" s="15"/>
      <c r="H294" s="15"/>
      <c r="I294" s="16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</row>
    <row r="295" spans="2:29" ht="12.75" customHeight="1" x14ac:dyDescent="0.2">
      <c r="B295" s="24"/>
      <c r="D295" s="14"/>
      <c r="E295" s="14"/>
      <c r="F295" s="15"/>
      <c r="G295" s="15"/>
      <c r="H295" s="15"/>
      <c r="I295" s="16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</row>
    <row r="296" spans="2:29" ht="12.75" customHeight="1" x14ac:dyDescent="0.2">
      <c r="B296" s="24"/>
      <c r="D296" s="14"/>
      <c r="E296" s="14"/>
      <c r="F296" s="15"/>
      <c r="G296" s="15"/>
      <c r="H296" s="15"/>
      <c r="I296" s="16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</row>
    <row r="297" spans="2:29" ht="12.75" customHeight="1" x14ac:dyDescent="0.2">
      <c r="B297" s="24"/>
      <c r="D297" s="14"/>
      <c r="E297" s="14"/>
      <c r="F297" s="15"/>
      <c r="G297" s="15"/>
      <c r="H297" s="15"/>
      <c r="I297" s="16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</row>
    <row r="298" spans="2:29" ht="12.75" customHeight="1" x14ac:dyDescent="0.2">
      <c r="B298" s="24"/>
      <c r="D298" s="14"/>
      <c r="E298" s="14"/>
      <c r="F298" s="15"/>
      <c r="G298" s="15"/>
      <c r="H298" s="15"/>
      <c r="I298" s="16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</row>
    <row r="299" spans="2:29" ht="12.75" customHeight="1" x14ac:dyDescent="0.2">
      <c r="B299" s="24"/>
      <c r="D299" s="14"/>
      <c r="E299" s="14"/>
      <c r="F299" s="15"/>
      <c r="G299" s="15"/>
      <c r="H299" s="15"/>
      <c r="I299" s="16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</row>
    <row r="300" spans="2:29" ht="12.75" customHeight="1" x14ac:dyDescent="0.2">
      <c r="B300" s="24"/>
      <c r="D300" s="14"/>
      <c r="E300" s="14"/>
      <c r="F300" s="15"/>
      <c r="G300" s="15"/>
      <c r="H300" s="15"/>
      <c r="I300" s="16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</row>
    <row r="301" spans="2:29" ht="12.75" customHeight="1" x14ac:dyDescent="0.2">
      <c r="B301" s="24"/>
      <c r="D301" s="14"/>
      <c r="E301" s="14"/>
      <c r="F301" s="15"/>
      <c r="G301" s="15"/>
      <c r="H301" s="15"/>
      <c r="I301" s="16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</row>
    <row r="302" spans="2:29" ht="12.75" customHeight="1" x14ac:dyDescent="0.2">
      <c r="B302" s="24"/>
      <c r="D302" s="14"/>
      <c r="E302" s="14"/>
      <c r="F302" s="15"/>
      <c r="G302" s="15"/>
      <c r="H302" s="15"/>
      <c r="I302" s="16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</row>
    <row r="303" spans="2:29" ht="12.75" customHeight="1" x14ac:dyDescent="0.2">
      <c r="B303" s="24"/>
      <c r="D303" s="14"/>
      <c r="E303" s="14"/>
      <c r="F303" s="15"/>
      <c r="G303" s="15"/>
      <c r="H303" s="15"/>
      <c r="I303" s="16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</row>
    <row r="304" spans="2:29" ht="12.75" customHeight="1" x14ac:dyDescent="0.2">
      <c r="B304" s="24"/>
      <c r="D304" s="14"/>
      <c r="E304" s="14"/>
      <c r="F304" s="15"/>
      <c r="G304" s="15"/>
      <c r="H304" s="15"/>
      <c r="I304" s="16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</row>
    <row r="305" spans="2:29" ht="12.75" customHeight="1" x14ac:dyDescent="0.2">
      <c r="B305" s="24"/>
      <c r="D305" s="14"/>
      <c r="E305" s="14"/>
      <c r="F305" s="15"/>
      <c r="G305" s="15"/>
      <c r="H305" s="15"/>
      <c r="I305" s="16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</row>
    <row r="306" spans="2:29" ht="12.75" customHeight="1" x14ac:dyDescent="0.2">
      <c r="B306" s="24"/>
      <c r="D306" s="14"/>
      <c r="E306" s="14"/>
      <c r="F306" s="15"/>
      <c r="G306" s="15"/>
      <c r="H306" s="15"/>
      <c r="I306" s="16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</row>
    <row r="307" spans="2:29" ht="12.75" customHeight="1" x14ac:dyDescent="0.2">
      <c r="B307" s="24"/>
      <c r="D307" s="14"/>
      <c r="E307" s="14"/>
      <c r="F307" s="15"/>
      <c r="G307" s="15"/>
      <c r="H307" s="15"/>
      <c r="I307" s="16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</row>
    <row r="308" spans="2:29" ht="12.75" customHeight="1" x14ac:dyDescent="0.2">
      <c r="B308" s="24"/>
      <c r="D308" s="14"/>
      <c r="E308" s="14"/>
      <c r="F308" s="15"/>
      <c r="G308" s="15"/>
      <c r="H308" s="15"/>
      <c r="I308" s="16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</row>
    <row r="309" spans="2:29" ht="12.75" customHeight="1" x14ac:dyDescent="0.2">
      <c r="B309" s="24"/>
      <c r="D309" s="14"/>
      <c r="E309" s="14"/>
      <c r="F309" s="15"/>
      <c r="G309" s="15"/>
      <c r="H309" s="15"/>
      <c r="I309" s="16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</row>
    <row r="310" spans="2:29" ht="12.75" customHeight="1" x14ac:dyDescent="0.2">
      <c r="B310" s="24"/>
      <c r="D310" s="14"/>
      <c r="E310" s="14"/>
      <c r="F310" s="15"/>
      <c r="G310" s="15"/>
      <c r="H310" s="15"/>
      <c r="I310" s="16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</row>
    <row r="311" spans="2:29" ht="12.75" customHeight="1" x14ac:dyDescent="0.2">
      <c r="B311" s="24"/>
      <c r="D311" s="14"/>
      <c r="E311" s="14"/>
      <c r="F311" s="15"/>
      <c r="G311" s="15"/>
      <c r="H311" s="15"/>
      <c r="I311" s="16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</row>
    <row r="312" spans="2:29" ht="12.75" customHeight="1" x14ac:dyDescent="0.2">
      <c r="B312" s="24"/>
      <c r="D312" s="14"/>
      <c r="E312" s="14"/>
      <c r="F312" s="15"/>
      <c r="G312" s="15"/>
      <c r="H312" s="15"/>
      <c r="I312" s="16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</row>
    <row r="313" spans="2:29" ht="12.75" customHeight="1" x14ac:dyDescent="0.2">
      <c r="B313" s="24"/>
      <c r="D313" s="14"/>
      <c r="E313" s="14"/>
      <c r="F313" s="15"/>
      <c r="G313" s="15"/>
      <c r="H313" s="15"/>
      <c r="I313" s="16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</row>
    <row r="314" spans="2:29" ht="12.75" customHeight="1" x14ac:dyDescent="0.2">
      <c r="B314" s="24"/>
      <c r="D314" s="14"/>
      <c r="E314" s="14"/>
      <c r="F314" s="15"/>
      <c r="G314" s="15"/>
      <c r="H314" s="15"/>
      <c r="I314" s="16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</row>
    <row r="315" spans="2:29" ht="12.75" customHeight="1" x14ac:dyDescent="0.2">
      <c r="B315" s="24"/>
      <c r="D315" s="14"/>
      <c r="E315" s="14"/>
      <c r="F315" s="15"/>
      <c r="G315" s="15"/>
      <c r="H315" s="15"/>
      <c r="I315" s="16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</row>
    <row r="316" spans="2:29" ht="12.75" customHeight="1" x14ac:dyDescent="0.2">
      <c r="B316" s="24"/>
      <c r="D316" s="14"/>
      <c r="E316" s="14"/>
      <c r="F316" s="15"/>
      <c r="G316" s="15"/>
      <c r="H316" s="15"/>
      <c r="I316" s="16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</row>
    <row r="317" spans="2:29" ht="12.75" customHeight="1" x14ac:dyDescent="0.2">
      <c r="B317" s="24"/>
      <c r="D317" s="14"/>
      <c r="E317" s="14"/>
      <c r="F317" s="15"/>
      <c r="G317" s="15"/>
      <c r="H317" s="15"/>
      <c r="I317" s="16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</row>
    <row r="318" spans="2:29" ht="12.75" customHeight="1" x14ac:dyDescent="0.2">
      <c r="B318" s="24"/>
      <c r="D318" s="14"/>
      <c r="E318" s="14"/>
      <c r="F318" s="15"/>
      <c r="G318" s="15"/>
      <c r="H318" s="15"/>
      <c r="I318" s="16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</row>
    <row r="319" spans="2:29" ht="12.75" customHeight="1" x14ac:dyDescent="0.2">
      <c r="B319" s="24"/>
      <c r="D319" s="14"/>
      <c r="E319" s="14"/>
      <c r="F319" s="15"/>
      <c r="G319" s="15"/>
      <c r="H319" s="15"/>
      <c r="I319" s="16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</row>
    <row r="320" spans="2:29" ht="12.75" customHeight="1" thickBot="1" x14ac:dyDescent="0.25">
      <c r="B320" s="25"/>
      <c r="D320" s="14"/>
      <c r="E320" s="14"/>
      <c r="F320" s="15"/>
      <c r="G320" s="15"/>
      <c r="H320" s="15"/>
      <c r="I320" s="16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</row>
    <row r="321" spans="2:29" ht="12.75" customHeight="1" x14ac:dyDescent="0.2">
      <c r="B321" s="5" t="s">
        <v>8</v>
      </c>
      <c r="D321" s="68" t="s">
        <v>1</v>
      </c>
      <c r="E321" s="69"/>
      <c r="F321" s="69"/>
      <c r="G321" s="69"/>
      <c r="H321" s="30"/>
      <c r="I321" s="17" t="str">
        <f>IF(I245="","",IF(OR(I260="", I260="LS", I260="LUMP"),IF(SUM(COUNTIF(I261:I320,"LS")+COUNTIF(I261:I320,"LUMP"))&gt;0,"LS",""),IF(SUM(I261:I320)&gt;0,ROUNDUP(SUM(I261:I320),0),"")))</f>
        <v/>
      </c>
      <c r="J321" s="17" t="str">
        <f t="shared" ref="J321" si="85">IF(J245="","",IF(OR(J260="", J260="LS", J260="LUMP"),IF(SUM(COUNTIF(J261:J320,"LS")+COUNTIF(J261:J320,"LUMP"))&gt;0,"LS",""),IF(SUM(J261:J320)&gt;0,ROUNDUP(SUM(J261:J320),0),"")))</f>
        <v/>
      </c>
      <c r="K321" s="17" t="str">
        <f t="shared" ref="K321:AC321" si="86">IF(K245="","",IF(OR(K260="", K260="LS", K260="LUMP"),IF(SUM(COUNTIF(K261:K320,"LS")+COUNTIF(K261:K320,"LUMP"))&gt;0,"LS",""),IF(SUM(K261:K320)&gt;0,ROUNDUP(SUM(K261:K320),0),"")))</f>
        <v/>
      </c>
      <c r="L321" s="17" t="str">
        <f t="shared" si="86"/>
        <v/>
      </c>
      <c r="M321" s="17" t="str">
        <f t="shared" ref="M321:N321" si="87">IF(M245="","",IF(OR(M260="", M260="LS", M260="LUMP"),IF(SUM(COUNTIF(M261:M320,"LS")+COUNTIF(M261:M320,"LUMP"))&gt;0,"LS",""),IF(SUM(M261:M320)&gt;0,ROUNDUP(SUM(M261:M320),0),"")))</f>
        <v/>
      </c>
      <c r="N321" s="17" t="str">
        <f t="shared" si="87"/>
        <v/>
      </c>
      <c r="O321" s="17" t="str">
        <f t="shared" ref="O321" si="88">IF(O245="","",IF(OR(O260="", O260="LS", O260="LUMP"),IF(SUM(COUNTIF(O261:O320,"LS")+COUNTIF(O261:O320,"LUMP"))&gt;0,"LS",""),IF(SUM(O261:O320)&gt;0,ROUNDUP(SUM(O261:O320),0),"")))</f>
        <v/>
      </c>
      <c r="P321" s="17" t="str">
        <f t="shared" ref="P321" si="89">IF(P245="","",IF(OR(P260="", P260="LS", P260="LUMP"),IF(SUM(COUNTIF(P261:P320,"LS")+COUNTIF(P261:P320,"LUMP"))&gt;0,"LS",""),IF(SUM(P261:P320)&gt;0,ROUNDUP(SUM(P261:P320),0),"")))</f>
        <v/>
      </c>
      <c r="Q321" s="17" t="str">
        <f t="shared" si="86"/>
        <v/>
      </c>
      <c r="R321" s="17" t="str">
        <f t="shared" si="86"/>
        <v/>
      </c>
      <c r="S321" s="17" t="str">
        <f t="shared" si="86"/>
        <v/>
      </c>
      <c r="T321" s="17" t="str">
        <f t="shared" si="86"/>
        <v/>
      </c>
      <c r="U321" s="17" t="str">
        <f t="shared" si="86"/>
        <v/>
      </c>
      <c r="V321" s="17" t="str">
        <f t="shared" si="86"/>
        <v/>
      </c>
      <c r="W321" s="17" t="str">
        <f t="shared" si="86"/>
        <v/>
      </c>
      <c r="X321" s="17" t="str">
        <f t="shared" si="86"/>
        <v/>
      </c>
      <c r="Y321" s="17" t="str">
        <f t="shared" si="86"/>
        <v/>
      </c>
      <c r="Z321" s="17" t="str">
        <f t="shared" si="86"/>
        <v/>
      </c>
      <c r="AA321" s="17" t="str">
        <f t="shared" ref="AA321" si="90">IF(AA245="","",IF(OR(AA260="", AA260="LS", AA260="LUMP"),IF(SUM(COUNTIF(AA261:AA320,"LS")+COUNTIF(AA261:AA320,"LUMP"))&gt;0,"LS",""),IF(SUM(AA261:AA320)&gt;0,ROUNDUP(SUM(AA261:AA320),0),"")))</f>
        <v/>
      </c>
      <c r="AB321" s="17" t="str">
        <f t="shared" si="86"/>
        <v/>
      </c>
      <c r="AC321" s="17" t="str">
        <f t="shared" si="86"/>
        <v/>
      </c>
    </row>
  </sheetData>
  <mergeCells count="132">
    <mergeCell ref="B247:B260"/>
    <mergeCell ref="D321:G321"/>
    <mergeCell ref="Y248:Y259"/>
    <mergeCell ref="Z248:Z259"/>
    <mergeCell ref="AB248:AB259"/>
    <mergeCell ref="X248:X259"/>
    <mergeCell ref="U248:U259"/>
    <mergeCell ref="V248:V259"/>
    <mergeCell ref="W248:W259"/>
    <mergeCell ref="Q248:Q259"/>
    <mergeCell ref="R248:R259"/>
    <mergeCell ref="S248:S259"/>
    <mergeCell ref="T248:T259"/>
    <mergeCell ref="I248:I259"/>
    <mergeCell ref="K248:K259"/>
    <mergeCell ref="L248:L259"/>
    <mergeCell ref="J248:J259"/>
    <mergeCell ref="O248:O259"/>
    <mergeCell ref="M248:M259"/>
    <mergeCell ref="P248:P259"/>
    <mergeCell ref="D247:D260"/>
    <mergeCell ref="E247:E260"/>
    <mergeCell ref="F247:G260"/>
    <mergeCell ref="AA248:AA259"/>
    <mergeCell ref="B10:B23"/>
    <mergeCell ref="B89:B102"/>
    <mergeCell ref="B168:B181"/>
    <mergeCell ref="D166:G166"/>
    <mergeCell ref="F38:G38"/>
    <mergeCell ref="Q90:Q101"/>
    <mergeCell ref="R90:R101"/>
    <mergeCell ref="S90:S101"/>
    <mergeCell ref="T90:T101"/>
    <mergeCell ref="F73:G73"/>
    <mergeCell ref="D84:H84"/>
    <mergeCell ref="J90:J101"/>
    <mergeCell ref="J169:J180"/>
    <mergeCell ref="O90:O101"/>
    <mergeCell ref="O169:O180"/>
    <mergeCell ref="M90:M101"/>
    <mergeCell ref="M169:M180"/>
    <mergeCell ref="D66:H66"/>
    <mergeCell ref="F69:G69"/>
    <mergeCell ref="F70:G70"/>
    <mergeCell ref="D24:H24"/>
    <mergeCell ref="F26:G26"/>
    <mergeCell ref="F67:G67"/>
    <mergeCell ref="F27:G27"/>
    <mergeCell ref="F10:G23"/>
    <mergeCell ref="Q11:Q22"/>
    <mergeCell ref="W11:W22"/>
    <mergeCell ref="H10:H23"/>
    <mergeCell ref="Y169:Y180"/>
    <mergeCell ref="Z169:Z180"/>
    <mergeCell ref="AB169:AB180"/>
    <mergeCell ref="X169:X180"/>
    <mergeCell ref="W169:W180"/>
    <mergeCell ref="U90:U101"/>
    <mergeCell ref="V90:V101"/>
    <mergeCell ref="F28:G28"/>
    <mergeCell ref="F29:G29"/>
    <mergeCell ref="F31:G31"/>
    <mergeCell ref="F32:G32"/>
    <mergeCell ref="F33:G33"/>
    <mergeCell ref="F37:G37"/>
    <mergeCell ref="L90:L101"/>
    <mergeCell ref="P90:P101"/>
    <mergeCell ref="D165:AC165"/>
    <mergeCell ref="AA90:AA101"/>
    <mergeCell ref="AA169:AA180"/>
    <mergeCell ref="N90:N101"/>
    <mergeCell ref="N169:N180"/>
    <mergeCell ref="D163:G163"/>
    <mergeCell ref="X90:X101"/>
    <mergeCell ref="Y90:Y101"/>
    <mergeCell ref="W90:W101"/>
    <mergeCell ref="I90:I101"/>
    <mergeCell ref="K90:K101"/>
    <mergeCell ref="AC169:AC180"/>
    <mergeCell ref="Q169:Q180"/>
    <mergeCell ref="R169:R180"/>
    <mergeCell ref="S169:S180"/>
    <mergeCell ref="T169:T180"/>
    <mergeCell ref="U169:U180"/>
    <mergeCell ref="V169:V180"/>
    <mergeCell ref="P169:P180"/>
    <mergeCell ref="D86:AC86"/>
    <mergeCell ref="D87:G87"/>
    <mergeCell ref="D88:G88"/>
    <mergeCell ref="D89:D102"/>
    <mergeCell ref="E89:E102"/>
    <mergeCell ref="F89:G102"/>
    <mergeCell ref="Z90:Z101"/>
    <mergeCell ref="AB90:AB101"/>
    <mergeCell ref="AC90:AC101"/>
    <mergeCell ref="D7:AC7"/>
    <mergeCell ref="X11:X22"/>
    <mergeCell ref="Y11:Y22"/>
    <mergeCell ref="Z11:Z22"/>
    <mergeCell ref="AB11:AB22"/>
    <mergeCell ref="D10:D23"/>
    <mergeCell ref="D8:G8"/>
    <mergeCell ref="D9:G9"/>
    <mergeCell ref="R11:R22"/>
    <mergeCell ref="S11:S22"/>
    <mergeCell ref="T11:T22"/>
    <mergeCell ref="U11:U22"/>
    <mergeCell ref="P11:P22"/>
    <mergeCell ref="O11:O22"/>
    <mergeCell ref="J11:J22"/>
    <mergeCell ref="V11:V22"/>
    <mergeCell ref="M11:M22"/>
    <mergeCell ref="N11:N22"/>
    <mergeCell ref="AA11:AA22"/>
    <mergeCell ref="AC11:AC22"/>
    <mergeCell ref="I11:I22"/>
    <mergeCell ref="K11:K22"/>
    <mergeCell ref="L11:L22"/>
    <mergeCell ref="E10:E23"/>
    <mergeCell ref="N248:N259"/>
    <mergeCell ref="D167:G167"/>
    <mergeCell ref="D168:D181"/>
    <mergeCell ref="E168:E181"/>
    <mergeCell ref="F168:G181"/>
    <mergeCell ref="I169:I180"/>
    <mergeCell ref="K169:K180"/>
    <mergeCell ref="L169:L180"/>
    <mergeCell ref="D246:G246"/>
    <mergeCell ref="D242:G242"/>
    <mergeCell ref="D244:AC244"/>
    <mergeCell ref="D245:G245"/>
    <mergeCell ref="AC248:AC259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Farmer, Andrew</cp:lastModifiedBy>
  <cp:lastPrinted>2015-05-18T13:50:30Z</cp:lastPrinted>
  <dcterms:created xsi:type="dcterms:W3CDTF">2005-09-27T11:52:28Z</dcterms:created>
  <dcterms:modified xsi:type="dcterms:W3CDTF">2025-11-26T20:07:58Z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